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autoCompressPictures="0"/>
  <bookViews>
    <workbookView xWindow="135" yWindow="0" windowWidth="24795" windowHeight="14895" tabRatio="712" activeTab="2"/>
  </bookViews>
  <sheets>
    <sheet name="1. Johdanto" sheetId="1" r:id="rId1"/>
    <sheet name="2. Perustiedot" sheetId="6" r:id="rId2"/>
    <sheet name="3. Maankäytön muutos" sheetId="8" r:id="rId3"/>
    <sheet name="4. Rakenteet" sheetId="2" r:id="rId4"/>
    <sheet name="5. Tulos, lopputila" sheetId="3" r:id="rId5"/>
    <sheet name="6. Tulos, muutos ajan yli" sheetId="11" r:id="rId6"/>
    <sheet name="Taustaluvut" sheetId="12" r:id="rId7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8"/>
  <c r="D80"/>
  <c r="D81"/>
  <c r="C7" i="11"/>
  <c r="B7"/>
  <c r="C6"/>
  <c r="B6"/>
  <c r="C5"/>
  <c r="B5"/>
  <c r="C4"/>
  <c r="B4"/>
  <c r="F3" i="6"/>
  <c r="D27" i="8"/>
  <c r="D28"/>
  <c r="D29"/>
  <c r="D30"/>
  <c r="D31"/>
  <c r="D32"/>
  <c r="D33"/>
  <c r="D34"/>
  <c r="K20"/>
  <c r="T58"/>
  <c r="B131" i="12"/>
  <c r="B132"/>
  <c r="C610"/>
  <c r="B133"/>
  <c r="B134"/>
  <c r="C611"/>
  <c r="B135"/>
  <c r="C612"/>
  <c r="B136"/>
  <c r="C613"/>
  <c r="B137"/>
  <c r="C614"/>
  <c r="C616"/>
  <c r="C617"/>
  <c r="C131"/>
  <c r="C132"/>
  <c r="C620"/>
  <c r="C133"/>
  <c r="C134"/>
  <c r="C621"/>
  <c r="C135"/>
  <c r="C622"/>
  <c r="C136"/>
  <c r="C623"/>
  <c r="C137"/>
  <c r="C624"/>
  <c r="C626"/>
  <c r="C627"/>
  <c r="C629"/>
  <c r="D31" i="3"/>
  <c r="B8" i="12"/>
  <c r="B103"/>
  <c r="B104"/>
  <c r="B610"/>
  <c r="B105"/>
  <c r="B106"/>
  <c r="B611"/>
  <c r="B107"/>
  <c r="B612"/>
  <c r="B108"/>
  <c r="B613"/>
  <c r="B109"/>
  <c r="B614"/>
  <c r="B616"/>
  <c r="B617"/>
  <c r="C103"/>
  <c r="C104"/>
  <c r="B620"/>
  <c r="C105"/>
  <c r="C106"/>
  <c r="B621"/>
  <c r="C107"/>
  <c r="B622"/>
  <c r="C108"/>
  <c r="B623"/>
  <c r="C109"/>
  <c r="B624"/>
  <c r="B12"/>
  <c r="B626"/>
  <c r="B627"/>
  <c r="B633"/>
  <c r="B120"/>
  <c r="V610"/>
  <c r="B121"/>
  <c r="W610"/>
  <c r="B122"/>
  <c r="X610"/>
  <c r="B123"/>
  <c r="Y610"/>
  <c r="B124"/>
  <c r="Z610"/>
  <c r="B125"/>
  <c r="AA610"/>
  <c r="M610"/>
  <c r="H610"/>
  <c r="B115"/>
  <c r="Q610"/>
  <c r="B126"/>
  <c r="AB610"/>
  <c r="H611"/>
  <c r="B116"/>
  <c r="R610"/>
  <c r="B117"/>
  <c r="S610"/>
  <c r="B118"/>
  <c r="T610"/>
  <c r="B119"/>
  <c r="U610"/>
  <c r="H612"/>
  <c r="B112"/>
  <c r="N610"/>
  <c r="B113"/>
  <c r="O610"/>
  <c r="B114"/>
  <c r="P610"/>
  <c r="H613"/>
  <c r="B127"/>
  <c r="AC610"/>
  <c r="H614"/>
  <c r="H616"/>
  <c r="H617"/>
  <c r="C120"/>
  <c r="V620"/>
  <c r="C121"/>
  <c r="W620"/>
  <c r="C122"/>
  <c r="X620"/>
  <c r="C123"/>
  <c r="Y620"/>
  <c r="C124"/>
  <c r="Z620"/>
  <c r="C125"/>
  <c r="AA620"/>
  <c r="M620"/>
  <c r="H620"/>
  <c r="C115"/>
  <c r="Q620"/>
  <c r="C126"/>
  <c r="AB620"/>
  <c r="H621"/>
  <c r="C116"/>
  <c r="R620"/>
  <c r="C117"/>
  <c r="S620"/>
  <c r="C118"/>
  <c r="T620"/>
  <c r="C119"/>
  <c r="U620"/>
  <c r="H622"/>
  <c r="C112"/>
  <c r="N620"/>
  <c r="C113"/>
  <c r="O620"/>
  <c r="C114"/>
  <c r="P620"/>
  <c r="H623"/>
  <c r="C127"/>
  <c r="AC620"/>
  <c r="H624"/>
  <c r="H626"/>
  <c r="H627"/>
  <c r="H633"/>
  <c r="E610"/>
  <c r="E611"/>
  <c r="E612"/>
  <c r="E613"/>
  <c r="E614"/>
  <c r="E616"/>
  <c r="E617"/>
  <c r="E620"/>
  <c r="E621"/>
  <c r="E622"/>
  <c r="E623"/>
  <c r="E624"/>
  <c r="E626"/>
  <c r="E627"/>
  <c r="E631"/>
  <c r="E633"/>
  <c r="F35" i="3"/>
  <c r="J35"/>
  <c r="C631" i="12"/>
  <c r="C633"/>
  <c r="D35" i="3"/>
  <c r="H35"/>
  <c r="J40"/>
  <c r="D631" i="12"/>
  <c r="D610"/>
  <c r="D611"/>
  <c r="D612"/>
  <c r="D613"/>
  <c r="D614"/>
  <c r="D616"/>
  <c r="D617"/>
  <c r="D620"/>
  <c r="D621"/>
  <c r="D622"/>
  <c r="D623"/>
  <c r="D624"/>
  <c r="D626"/>
  <c r="D627"/>
  <c r="D633"/>
  <c r="E35" i="3"/>
  <c r="I35"/>
  <c r="I40"/>
  <c r="F40"/>
  <c r="E40"/>
  <c r="F41"/>
  <c r="C35"/>
  <c r="F37"/>
  <c r="E37"/>
  <c r="D37"/>
  <c r="C148" i="12"/>
  <c r="V625"/>
  <c r="C149"/>
  <c r="W625"/>
  <c r="C150"/>
  <c r="X625"/>
  <c r="C151"/>
  <c r="Y625"/>
  <c r="C152"/>
  <c r="Z625"/>
  <c r="C153"/>
  <c r="AA625"/>
  <c r="M625"/>
  <c r="J620"/>
  <c r="C143"/>
  <c r="Q625"/>
  <c r="C154"/>
  <c r="AB625"/>
  <c r="J621"/>
  <c r="C144"/>
  <c r="R625"/>
  <c r="C145"/>
  <c r="S625"/>
  <c r="C146"/>
  <c r="T625"/>
  <c r="C147"/>
  <c r="U625"/>
  <c r="J622"/>
  <c r="C140"/>
  <c r="N625"/>
  <c r="C141"/>
  <c r="O625"/>
  <c r="C142"/>
  <c r="P625"/>
  <c r="J623"/>
  <c r="C155"/>
  <c r="AC625"/>
  <c r="J624"/>
  <c r="J626"/>
  <c r="J627"/>
  <c r="A1"/>
  <c r="L682"/>
  <c r="K682"/>
  <c r="J682"/>
  <c r="H682"/>
  <c r="G682"/>
  <c r="F682"/>
  <c r="D682"/>
  <c r="C682"/>
  <c r="B682"/>
  <c r="L655"/>
  <c r="K655"/>
  <c r="J655"/>
  <c r="H655"/>
  <c r="G655"/>
  <c r="F655"/>
  <c r="D655"/>
  <c r="C655"/>
  <c r="B655"/>
  <c r="B645"/>
  <c r="C645"/>
  <c r="D645"/>
  <c r="F645"/>
  <c r="G645"/>
  <c r="H645"/>
  <c r="J645"/>
  <c r="K645"/>
  <c r="L645"/>
  <c r="K626"/>
  <c r="I626"/>
  <c r="B155"/>
  <c r="B154"/>
  <c r="B153"/>
  <c r="B152"/>
  <c r="B151"/>
  <c r="B150"/>
  <c r="B149"/>
  <c r="B148"/>
  <c r="B147"/>
  <c r="B146"/>
  <c r="B145"/>
  <c r="B144"/>
  <c r="B143"/>
  <c r="B142"/>
  <c r="B141"/>
  <c r="F77"/>
  <c r="E77"/>
  <c r="D77"/>
  <c r="C77"/>
  <c r="B77"/>
  <c r="F79"/>
  <c r="E79"/>
  <c r="D79"/>
  <c r="C79"/>
  <c r="B79"/>
  <c r="F82"/>
  <c r="E82"/>
  <c r="D82"/>
  <c r="C82"/>
  <c r="B82"/>
  <c r="F99"/>
  <c r="E99"/>
  <c r="D99"/>
  <c r="C99"/>
  <c r="B99"/>
  <c r="F98"/>
  <c r="E98"/>
  <c r="D98"/>
  <c r="C98"/>
  <c r="B98"/>
  <c r="F97"/>
  <c r="E97"/>
  <c r="D97"/>
  <c r="C97"/>
  <c r="B97"/>
  <c r="F42"/>
  <c r="F43"/>
  <c r="E42"/>
  <c r="E43"/>
  <c r="D41"/>
  <c r="D43"/>
  <c r="C42"/>
  <c r="C43"/>
  <c r="B40"/>
  <c r="B42"/>
  <c r="B43"/>
  <c r="F37"/>
  <c r="E37"/>
  <c r="C37"/>
  <c r="B37"/>
  <c r="F36"/>
  <c r="C36"/>
  <c r="B36"/>
  <c r="F35"/>
  <c r="C35"/>
  <c r="B35"/>
  <c r="B30"/>
  <c r="F55"/>
  <c r="E55"/>
  <c r="D55"/>
  <c r="C55"/>
  <c r="B55"/>
  <c r="F52"/>
  <c r="E52"/>
  <c r="D52"/>
  <c r="C52"/>
  <c r="B52"/>
  <c r="F50"/>
  <c r="E50"/>
  <c r="D50"/>
  <c r="C50"/>
  <c r="B50"/>
  <c r="F72"/>
  <c r="E72"/>
  <c r="D72"/>
  <c r="C72"/>
  <c r="B72"/>
  <c r="F71"/>
  <c r="E71"/>
  <c r="D71"/>
  <c r="C71"/>
  <c r="B71"/>
  <c r="F70"/>
  <c r="E70"/>
  <c r="D70"/>
  <c r="C70"/>
  <c r="B70"/>
  <c r="F69"/>
  <c r="E69"/>
  <c r="C69"/>
  <c r="B69"/>
  <c r="B67"/>
  <c r="D68"/>
  <c r="B140"/>
  <c r="C8"/>
  <c r="F33" i="3"/>
  <c r="E33"/>
  <c r="D33"/>
  <c r="E629" i="12"/>
  <c r="F31" i="3"/>
  <c r="D629" i="12"/>
  <c r="E31" i="3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M37" i="11"/>
  <c r="L37"/>
  <c r="K37"/>
  <c r="M35"/>
  <c r="L35"/>
  <c r="K35"/>
  <c r="M33"/>
  <c r="L33"/>
  <c r="K33"/>
  <c r="M31"/>
  <c r="L31"/>
  <c r="K31"/>
  <c r="M30"/>
  <c r="L30"/>
  <c r="K30"/>
  <c r="M28"/>
  <c r="L28"/>
  <c r="K28"/>
  <c r="M27"/>
  <c r="L27"/>
  <c r="K27"/>
  <c r="M26"/>
  <c r="L26"/>
  <c r="K26"/>
  <c r="M25"/>
  <c r="L25"/>
  <c r="K25"/>
  <c r="M24"/>
  <c r="L24"/>
  <c r="K24"/>
  <c r="M21"/>
  <c r="L21"/>
  <c r="K21"/>
  <c r="M20"/>
  <c r="L20"/>
  <c r="K20"/>
  <c r="M18"/>
  <c r="L18"/>
  <c r="K18"/>
  <c r="M17"/>
  <c r="L17"/>
  <c r="K17"/>
  <c r="M16"/>
  <c r="L16"/>
  <c r="K16"/>
  <c r="M15"/>
  <c r="L15"/>
  <c r="K15"/>
  <c r="M14"/>
  <c r="L14"/>
  <c r="K14"/>
  <c r="I18"/>
  <c r="H18"/>
  <c r="G18"/>
  <c r="I17"/>
  <c r="H17"/>
  <c r="G17"/>
  <c r="I16"/>
  <c r="H16"/>
  <c r="G16"/>
  <c r="I15"/>
  <c r="H15"/>
  <c r="G15"/>
  <c r="I14"/>
  <c r="H14"/>
  <c r="G14"/>
  <c r="I21"/>
  <c r="H21"/>
  <c r="G21"/>
  <c r="I20"/>
  <c r="H20"/>
  <c r="G20"/>
  <c r="I28"/>
  <c r="H28"/>
  <c r="G28"/>
  <c r="I27"/>
  <c r="H27"/>
  <c r="G27"/>
  <c r="I26"/>
  <c r="H26"/>
  <c r="G26"/>
  <c r="I25"/>
  <c r="H25"/>
  <c r="G25"/>
  <c r="I24"/>
  <c r="H24"/>
  <c r="G24"/>
  <c r="I31"/>
  <c r="H31"/>
  <c r="G31"/>
  <c r="I30"/>
  <c r="H30"/>
  <c r="G30"/>
  <c r="I33"/>
  <c r="H33"/>
  <c r="G33"/>
  <c r="I35"/>
  <c r="H35"/>
  <c r="G35"/>
  <c r="I37"/>
  <c r="H37"/>
  <c r="G37"/>
  <c r="E37"/>
  <c r="D37"/>
  <c r="C37"/>
  <c r="E35"/>
  <c r="D35"/>
  <c r="C35"/>
  <c r="E33"/>
  <c r="D33"/>
  <c r="C33"/>
  <c r="E31"/>
  <c r="D31"/>
  <c r="C31"/>
  <c r="E30"/>
  <c r="D30"/>
  <c r="C30"/>
  <c r="E28"/>
  <c r="D28"/>
  <c r="C28"/>
  <c r="E27"/>
  <c r="D27"/>
  <c r="C27"/>
  <c r="E26"/>
  <c r="D26"/>
  <c r="C26"/>
  <c r="E25"/>
  <c r="D25"/>
  <c r="C25"/>
  <c r="E24"/>
  <c r="D24"/>
  <c r="C24"/>
  <c r="E21"/>
  <c r="D21"/>
  <c r="C21"/>
  <c r="E20"/>
  <c r="D20"/>
  <c r="C20"/>
  <c r="E18"/>
  <c r="D18"/>
  <c r="C18"/>
  <c r="E17"/>
  <c r="D17"/>
  <c r="C17"/>
  <c r="E16"/>
  <c r="D16"/>
  <c r="C16"/>
  <c r="E15"/>
  <c r="D15"/>
  <c r="C15"/>
  <c r="E14"/>
  <c r="D14"/>
  <c r="C14"/>
  <c r="M11"/>
  <c r="L11"/>
  <c r="K11"/>
  <c r="I11"/>
  <c r="H11"/>
  <c r="G11"/>
  <c r="E11"/>
  <c r="C11"/>
  <c r="D11"/>
  <c r="F49" i="3"/>
  <c r="J49"/>
  <c r="E49"/>
  <c r="I49"/>
  <c r="D49"/>
  <c r="H49"/>
  <c r="H40"/>
  <c r="F44"/>
  <c r="J44"/>
  <c r="F45"/>
  <c r="J45"/>
  <c r="J47"/>
  <c r="E44"/>
  <c r="I44"/>
  <c r="E45"/>
  <c r="I45"/>
  <c r="I47"/>
  <c r="D44"/>
  <c r="H44"/>
  <c r="D45"/>
  <c r="H45"/>
  <c r="H47"/>
  <c r="J46"/>
  <c r="I46"/>
  <c r="H46"/>
  <c r="E41"/>
  <c r="D41"/>
  <c r="D40"/>
  <c r="J33"/>
  <c r="I33"/>
  <c r="H33"/>
  <c r="J31"/>
  <c r="I31"/>
  <c r="H31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Q414" i="12"/>
  <c r="Q588"/>
  <c r="Q415"/>
  <c r="Q589"/>
  <c r="Q416"/>
  <c r="Q590"/>
  <c r="Q417"/>
  <c r="Q591"/>
  <c r="Q418"/>
  <c r="Q592"/>
  <c r="Q419"/>
  <c r="Q593"/>
  <c r="Q420"/>
  <c r="Q594"/>
  <c r="Q421"/>
  <c r="Q595"/>
  <c r="Q422"/>
  <c r="Q596"/>
  <c r="Q423"/>
  <c r="Q597"/>
  <c r="Q424"/>
  <c r="Q598"/>
  <c r="Q425"/>
  <c r="Q599"/>
  <c r="Q426"/>
  <c r="Q600"/>
  <c r="Q427"/>
  <c r="Q601"/>
  <c r="Q428"/>
  <c r="Q602"/>
  <c r="Q429"/>
  <c r="Q603"/>
  <c r="L670"/>
  <c r="B414"/>
  <c r="B588"/>
  <c r="C414"/>
  <c r="C588"/>
  <c r="D414"/>
  <c r="D588"/>
  <c r="B415"/>
  <c r="B589"/>
  <c r="C415"/>
  <c r="C589"/>
  <c r="D415"/>
  <c r="D589"/>
  <c r="B416"/>
  <c r="B590"/>
  <c r="C416"/>
  <c r="C590"/>
  <c r="D416"/>
  <c r="D590"/>
  <c r="B417"/>
  <c r="B591"/>
  <c r="C417"/>
  <c r="C591"/>
  <c r="D417"/>
  <c r="D591"/>
  <c r="B418"/>
  <c r="B592"/>
  <c r="C418"/>
  <c r="C592"/>
  <c r="D418"/>
  <c r="D592"/>
  <c r="B419"/>
  <c r="B593"/>
  <c r="C419"/>
  <c r="C593"/>
  <c r="D419"/>
  <c r="D593"/>
  <c r="B420"/>
  <c r="B594"/>
  <c r="C420"/>
  <c r="C594"/>
  <c r="D420"/>
  <c r="D594"/>
  <c r="B421"/>
  <c r="B595"/>
  <c r="C421"/>
  <c r="C595"/>
  <c r="D421"/>
  <c r="D595"/>
  <c r="B422"/>
  <c r="B596"/>
  <c r="C422"/>
  <c r="C596"/>
  <c r="D422"/>
  <c r="D596"/>
  <c r="B423"/>
  <c r="B597"/>
  <c r="C423"/>
  <c r="C597"/>
  <c r="D423"/>
  <c r="D597"/>
  <c r="B424"/>
  <c r="B598"/>
  <c r="C424"/>
  <c r="C598"/>
  <c r="D424"/>
  <c r="D598"/>
  <c r="B425"/>
  <c r="B599"/>
  <c r="C425"/>
  <c r="C599"/>
  <c r="D425"/>
  <c r="D599"/>
  <c r="B426"/>
  <c r="B600"/>
  <c r="C426"/>
  <c r="C600"/>
  <c r="D426"/>
  <c r="D600"/>
  <c r="B427"/>
  <c r="B601"/>
  <c r="C427"/>
  <c r="C601"/>
  <c r="D427"/>
  <c r="D601"/>
  <c r="B428"/>
  <c r="B602"/>
  <c r="C428"/>
  <c r="C602"/>
  <c r="D428"/>
  <c r="D602"/>
  <c r="B429"/>
  <c r="B603"/>
  <c r="C429"/>
  <c r="C603"/>
  <c r="D429"/>
  <c r="D603"/>
  <c r="L669"/>
  <c r="F414"/>
  <c r="F588"/>
  <c r="G414"/>
  <c r="G588"/>
  <c r="H414"/>
  <c r="H588"/>
  <c r="I414"/>
  <c r="I588"/>
  <c r="F415"/>
  <c r="F589"/>
  <c r="G415"/>
  <c r="G589"/>
  <c r="H415"/>
  <c r="H589"/>
  <c r="I415"/>
  <c r="I589"/>
  <c r="F416"/>
  <c r="F590"/>
  <c r="G416"/>
  <c r="G590"/>
  <c r="H416"/>
  <c r="H590"/>
  <c r="I416"/>
  <c r="I590"/>
  <c r="F417"/>
  <c r="F591"/>
  <c r="G417"/>
  <c r="G591"/>
  <c r="H417"/>
  <c r="H591"/>
  <c r="I417"/>
  <c r="I591"/>
  <c r="F418"/>
  <c r="F592"/>
  <c r="G418"/>
  <c r="G592"/>
  <c r="H418"/>
  <c r="H592"/>
  <c r="I418"/>
  <c r="I592"/>
  <c r="F419"/>
  <c r="F593"/>
  <c r="G419"/>
  <c r="G593"/>
  <c r="H419"/>
  <c r="H593"/>
  <c r="I419"/>
  <c r="I593"/>
  <c r="F420"/>
  <c r="F594"/>
  <c r="G420"/>
  <c r="G594"/>
  <c r="H420"/>
  <c r="H594"/>
  <c r="I420"/>
  <c r="I594"/>
  <c r="F421"/>
  <c r="F595"/>
  <c r="G421"/>
  <c r="G595"/>
  <c r="H421"/>
  <c r="H595"/>
  <c r="I421"/>
  <c r="I595"/>
  <c r="F422"/>
  <c r="F596"/>
  <c r="G422"/>
  <c r="G596"/>
  <c r="H422"/>
  <c r="H596"/>
  <c r="I422"/>
  <c r="I596"/>
  <c r="F423"/>
  <c r="F597"/>
  <c r="G423"/>
  <c r="G597"/>
  <c r="H423"/>
  <c r="H597"/>
  <c r="I423"/>
  <c r="I597"/>
  <c r="F424"/>
  <c r="F598"/>
  <c r="G424"/>
  <c r="G598"/>
  <c r="H424"/>
  <c r="H598"/>
  <c r="I424"/>
  <c r="I598"/>
  <c r="F425"/>
  <c r="F599"/>
  <c r="G425"/>
  <c r="G599"/>
  <c r="H425"/>
  <c r="H599"/>
  <c r="I425"/>
  <c r="I599"/>
  <c r="F426"/>
  <c r="F600"/>
  <c r="G426"/>
  <c r="G600"/>
  <c r="H426"/>
  <c r="H600"/>
  <c r="I426"/>
  <c r="I600"/>
  <c r="F427"/>
  <c r="F601"/>
  <c r="G427"/>
  <c r="G601"/>
  <c r="H427"/>
  <c r="H601"/>
  <c r="I427"/>
  <c r="I601"/>
  <c r="F428"/>
  <c r="F602"/>
  <c r="G428"/>
  <c r="G602"/>
  <c r="H428"/>
  <c r="H602"/>
  <c r="I428"/>
  <c r="I602"/>
  <c r="F429"/>
  <c r="F603"/>
  <c r="G429"/>
  <c r="G603"/>
  <c r="H429"/>
  <c r="H603"/>
  <c r="I429"/>
  <c r="I603"/>
  <c r="L668"/>
  <c r="E414"/>
  <c r="E588"/>
  <c r="E415"/>
  <c r="E589"/>
  <c r="E416"/>
  <c r="E590"/>
  <c r="E417"/>
  <c r="E591"/>
  <c r="E418"/>
  <c r="E592"/>
  <c r="E419"/>
  <c r="E593"/>
  <c r="E420"/>
  <c r="E594"/>
  <c r="E421"/>
  <c r="E595"/>
  <c r="E422"/>
  <c r="E596"/>
  <c r="E423"/>
  <c r="E597"/>
  <c r="E424"/>
  <c r="E598"/>
  <c r="E425"/>
  <c r="E599"/>
  <c r="E426"/>
  <c r="E600"/>
  <c r="E427"/>
  <c r="E601"/>
  <c r="E428"/>
  <c r="E602"/>
  <c r="E429"/>
  <c r="E603"/>
  <c r="P414"/>
  <c r="P588"/>
  <c r="P415"/>
  <c r="P589"/>
  <c r="P416"/>
  <c r="P590"/>
  <c r="P417"/>
  <c r="P591"/>
  <c r="P418"/>
  <c r="P592"/>
  <c r="P419"/>
  <c r="P593"/>
  <c r="P420"/>
  <c r="P594"/>
  <c r="P421"/>
  <c r="P595"/>
  <c r="P422"/>
  <c r="P596"/>
  <c r="P423"/>
  <c r="P597"/>
  <c r="P424"/>
  <c r="P598"/>
  <c r="P425"/>
  <c r="P599"/>
  <c r="P426"/>
  <c r="P600"/>
  <c r="P427"/>
  <c r="P601"/>
  <c r="P428"/>
  <c r="P602"/>
  <c r="P429"/>
  <c r="P603"/>
  <c r="L667"/>
  <c r="J414"/>
  <c r="J588"/>
  <c r="K414"/>
  <c r="K588"/>
  <c r="L414"/>
  <c r="L588"/>
  <c r="M414"/>
  <c r="M588"/>
  <c r="N414"/>
  <c r="N588"/>
  <c r="O414"/>
  <c r="O588"/>
  <c r="J415"/>
  <c r="J589"/>
  <c r="K415"/>
  <c r="K589"/>
  <c r="L415"/>
  <c r="L589"/>
  <c r="M415"/>
  <c r="M589"/>
  <c r="N415"/>
  <c r="N589"/>
  <c r="O415"/>
  <c r="O589"/>
  <c r="J416"/>
  <c r="J590"/>
  <c r="K416"/>
  <c r="K590"/>
  <c r="L416"/>
  <c r="L590"/>
  <c r="M416"/>
  <c r="M590"/>
  <c r="N416"/>
  <c r="N590"/>
  <c r="O416"/>
  <c r="O590"/>
  <c r="J417"/>
  <c r="J591"/>
  <c r="K417"/>
  <c r="K591"/>
  <c r="L417"/>
  <c r="L591"/>
  <c r="M417"/>
  <c r="M591"/>
  <c r="N417"/>
  <c r="N591"/>
  <c r="O417"/>
  <c r="O591"/>
  <c r="J418"/>
  <c r="J592"/>
  <c r="K418"/>
  <c r="K592"/>
  <c r="L418"/>
  <c r="L592"/>
  <c r="M418"/>
  <c r="M592"/>
  <c r="N418"/>
  <c r="N592"/>
  <c r="O418"/>
  <c r="O592"/>
  <c r="J419"/>
  <c r="J593"/>
  <c r="K419"/>
  <c r="K593"/>
  <c r="L419"/>
  <c r="L593"/>
  <c r="M419"/>
  <c r="M593"/>
  <c r="N419"/>
  <c r="N593"/>
  <c r="O419"/>
  <c r="O593"/>
  <c r="J420"/>
  <c r="J594"/>
  <c r="K420"/>
  <c r="K594"/>
  <c r="L420"/>
  <c r="L594"/>
  <c r="M420"/>
  <c r="M594"/>
  <c r="N420"/>
  <c r="N594"/>
  <c r="O420"/>
  <c r="O594"/>
  <c r="J421"/>
  <c r="J595"/>
  <c r="K421"/>
  <c r="K595"/>
  <c r="L421"/>
  <c r="L595"/>
  <c r="M421"/>
  <c r="M595"/>
  <c r="N421"/>
  <c r="N595"/>
  <c r="O421"/>
  <c r="O595"/>
  <c r="J422"/>
  <c r="J596"/>
  <c r="K422"/>
  <c r="K596"/>
  <c r="L422"/>
  <c r="L596"/>
  <c r="M422"/>
  <c r="M596"/>
  <c r="N422"/>
  <c r="N596"/>
  <c r="O422"/>
  <c r="O596"/>
  <c r="J423"/>
  <c r="J597"/>
  <c r="K423"/>
  <c r="K597"/>
  <c r="L423"/>
  <c r="L597"/>
  <c r="M423"/>
  <c r="M597"/>
  <c r="N423"/>
  <c r="N597"/>
  <c r="O423"/>
  <c r="O597"/>
  <c r="J424"/>
  <c r="J598"/>
  <c r="K424"/>
  <c r="K598"/>
  <c r="L424"/>
  <c r="L598"/>
  <c r="M424"/>
  <c r="M598"/>
  <c r="N424"/>
  <c r="N598"/>
  <c r="O424"/>
  <c r="O598"/>
  <c r="J425"/>
  <c r="J599"/>
  <c r="K425"/>
  <c r="K599"/>
  <c r="L425"/>
  <c r="L599"/>
  <c r="M425"/>
  <c r="M599"/>
  <c r="N425"/>
  <c r="N599"/>
  <c r="O425"/>
  <c r="O599"/>
  <c r="J426"/>
  <c r="J600"/>
  <c r="K426"/>
  <c r="K600"/>
  <c r="L426"/>
  <c r="L600"/>
  <c r="M426"/>
  <c r="M600"/>
  <c r="N426"/>
  <c r="N600"/>
  <c r="O426"/>
  <c r="O600"/>
  <c r="J427"/>
  <c r="J601"/>
  <c r="K427"/>
  <c r="K601"/>
  <c r="L427"/>
  <c r="L601"/>
  <c r="M427"/>
  <c r="M601"/>
  <c r="N427"/>
  <c r="N601"/>
  <c r="O427"/>
  <c r="O601"/>
  <c r="J428"/>
  <c r="J602"/>
  <c r="K428"/>
  <c r="K602"/>
  <c r="L428"/>
  <c r="L602"/>
  <c r="M428"/>
  <c r="M602"/>
  <c r="N428"/>
  <c r="N602"/>
  <c r="O428"/>
  <c r="O602"/>
  <c r="J429"/>
  <c r="J603"/>
  <c r="K429"/>
  <c r="K603"/>
  <c r="L429"/>
  <c r="L603"/>
  <c r="M429"/>
  <c r="M603"/>
  <c r="N429"/>
  <c r="N603"/>
  <c r="O429"/>
  <c r="O603"/>
  <c r="L666"/>
  <c r="Q395"/>
  <c r="Q569"/>
  <c r="Q396"/>
  <c r="Q570"/>
  <c r="Q397"/>
  <c r="Q571"/>
  <c r="Q398"/>
  <c r="Q572"/>
  <c r="Q399"/>
  <c r="Q573"/>
  <c r="Q400"/>
  <c r="Q574"/>
  <c r="Q401"/>
  <c r="Q575"/>
  <c r="Q402"/>
  <c r="Q576"/>
  <c r="Q403"/>
  <c r="Q577"/>
  <c r="Q404"/>
  <c r="Q578"/>
  <c r="Q405"/>
  <c r="Q579"/>
  <c r="Q406"/>
  <c r="Q580"/>
  <c r="Q407"/>
  <c r="Q581"/>
  <c r="Q408"/>
  <c r="Q582"/>
  <c r="Q409"/>
  <c r="Q583"/>
  <c r="Q410"/>
  <c r="Q584"/>
  <c r="K670"/>
  <c r="B395"/>
  <c r="B569"/>
  <c r="C395"/>
  <c r="C569"/>
  <c r="D395"/>
  <c r="D569"/>
  <c r="B396"/>
  <c r="B570"/>
  <c r="C396"/>
  <c r="C570"/>
  <c r="D396"/>
  <c r="D570"/>
  <c r="B397"/>
  <c r="B571"/>
  <c r="C397"/>
  <c r="C571"/>
  <c r="D397"/>
  <c r="D571"/>
  <c r="B398"/>
  <c r="B572"/>
  <c r="C398"/>
  <c r="C572"/>
  <c r="D398"/>
  <c r="D572"/>
  <c r="B399"/>
  <c r="B573"/>
  <c r="C399"/>
  <c r="C573"/>
  <c r="D399"/>
  <c r="D573"/>
  <c r="B400"/>
  <c r="B574"/>
  <c r="C400"/>
  <c r="C574"/>
  <c r="D400"/>
  <c r="D574"/>
  <c r="B401"/>
  <c r="B575"/>
  <c r="C401"/>
  <c r="C575"/>
  <c r="D401"/>
  <c r="D575"/>
  <c r="B402"/>
  <c r="B576"/>
  <c r="C402"/>
  <c r="C576"/>
  <c r="D402"/>
  <c r="D576"/>
  <c r="B403"/>
  <c r="B577"/>
  <c r="C403"/>
  <c r="C577"/>
  <c r="D403"/>
  <c r="D577"/>
  <c r="B404"/>
  <c r="B578"/>
  <c r="C404"/>
  <c r="C578"/>
  <c r="D404"/>
  <c r="D578"/>
  <c r="B405"/>
  <c r="B579"/>
  <c r="C405"/>
  <c r="C579"/>
  <c r="D405"/>
  <c r="D579"/>
  <c r="B406"/>
  <c r="B580"/>
  <c r="C406"/>
  <c r="C580"/>
  <c r="D406"/>
  <c r="D580"/>
  <c r="B407"/>
  <c r="B581"/>
  <c r="C407"/>
  <c r="C581"/>
  <c r="D407"/>
  <c r="D581"/>
  <c r="B408"/>
  <c r="B582"/>
  <c r="C408"/>
  <c r="C582"/>
  <c r="D408"/>
  <c r="D582"/>
  <c r="B409"/>
  <c r="B583"/>
  <c r="C409"/>
  <c r="C583"/>
  <c r="D409"/>
  <c r="D583"/>
  <c r="B410"/>
  <c r="B584"/>
  <c r="C410"/>
  <c r="C584"/>
  <c r="D410"/>
  <c r="D584"/>
  <c r="K669"/>
  <c r="F395"/>
  <c r="F569"/>
  <c r="G395"/>
  <c r="G569"/>
  <c r="H395"/>
  <c r="H569"/>
  <c r="I395"/>
  <c r="I569"/>
  <c r="F396"/>
  <c r="F570"/>
  <c r="G396"/>
  <c r="G570"/>
  <c r="H396"/>
  <c r="H570"/>
  <c r="I396"/>
  <c r="I570"/>
  <c r="F397"/>
  <c r="F571"/>
  <c r="G397"/>
  <c r="G571"/>
  <c r="H397"/>
  <c r="H571"/>
  <c r="I397"/>
  <c r="I571"/>
  <c r="F398"/>
  <c r="F572"/>
  <c r="G398"/>
  <c r="G572"/>
  <c r="H398"/>
  <c r="H572"/>
  <c r="I398"/>
  <c r="I572"/>
  <c r="F399"/>
  <c r="F573"/>
  <c r="G399"/>
  <c r="G573"/>
  <c r="H399"/>
  <c r="H573"/>
  <c r="I399"/>
  <c r="I573"/>
  <c r="F400"/>
  <c r="F574"/>
  <c r="G400"/>
  <c r="G574"/>
  <c r="H400"/>
  <c r="H574"/>
  <c r="I400"/>
  <c r="I574"/>
  <c r="F401"/>
  <c r="F575"/>
  <c r="G401"/>
  <c r="G575"/>
  <c r="H401"/>
  <c r="H575"/>
  <c r="I401"/>
  <c r="I575"/>
  <c r="F402"/>
  <c r="F576"/>
  <c r="G402"/>
  <c r="G576"/>
  <c r="H402"/>
  <c r="H576"/>
  <c r="I402"/>
  <c r="I576"/>
  <c r="F403"/>
  <c r="F577"/>
  <c r="G403"/>
  <c r="G577"/>
  <c r="H403"/>
  <c r="H577"/>
  <c r="I403"/>
  <c r="I577"/>
  <c r="F404"/>
  <c r="F578"/>
  <c r="G404"/>
  <c r="G578"/>
  <c r="H404"/>
  <c r="H578"/>
  <c r="I404"/>
  <c r="I578"/>
  <c r="F405"/>
  <c r="F579"/>
  <c r="G405"/>
  <c r="G579"/>
  <c r="H405"/>
  <c r="H579"/>
  <c r="I405"/>
  <c r="I579"/>
  <c r="F406"/>
  <c r="F580"/>
  <c r="G406"/>
  <c r="G580"/>
  <c r="H406"/>
  <c r="H580"/>
  <c r="I406"/>
  <c r="I580"/>
  <c r="F407"/>
  <c r="F581"/>
  <c r="G407"/>
  <c r="G581"/>
  <c r="H407"/>
  <c r="H581"/>
  <c r="I407"/>
  <c r="I581"/>
  <c r="F408"/>
  <c r="F582"/>
  <c r="G408"/>
  <c r="G582"/>
  <c r="H408"/>
  <c r="H582"/>
  <c r="I408"/>
  <c r="I582"/>
  <c r="F409"/>
  <c r="F583"/>
  <c r="G409"/>
  <c r="G583"/>
  <c r="H409"/>
  <c r="H583"/>
  <c r="I409"/>
  <c r="I583"/>
  <c r="F410"/>
  <c r="F584"/>
  <c r="G410"/>
  <c r="G584"/>
  <c r="H410"/>
  <c r="H584"/>
  <c r="I410"/>
  <c r="I584"/>
  <c r="K668"/>
  <c r="E395"/>
  <c r="E569"/>
  <c r="E396"/>
  <c r="E570"/>
  <c r="E397"/>
  <c r="E571"/>
  <c r="E398"/>
  <c r="E572"/>
  <c r="E399"/>
  <c r="E573"/>
  <c r="E400"/>
  <c r="E574"/>
  <c r="E401"/>
  <c r="E575"/>
  <c r="E402"/>
  <c r="E576"/>
  <c r="E403"/>
  <c r="E577"/>
  <c r="E404"/>
  <c r="E578"/>
  <c r="E405"/>
  <c r="E579"/>
  <c r="E406"/>
  <c r="E580"/>
  <c r="E407"/>
  <c r="E581"/>
  <c r="E408"/>
  <c r="E582"/>
  <c r="E409"/>
  <c r="E583"/>
  <c r="E410"/>
  <c r="E584"/>
  <c r="P395"/>
  <c r="P569"/>
  <c r="P396"/>
  <c r="P570"/>
  <c r="P397"/>
  <c r="P571"/>
  <c r="P398"/>
  <c r="P572"/>
  <c r="P399"/>
  <c r="P573"/>
  <c r="P400"/>
  <c r="P574"/>
  <c r="P401"/>
  <c r="P575"/>
  <c r="P402"/>
  <c r="P576"/>
  <c r="P403"/>
  <c r="P577"/>
  <c r="P404"/>
  <c r="P578"/>
  <c r="P405"/>
  <c r="P579"/>
  <c r="P406"/>
  <c r="P580"/>
  <c r="P407"/>
  <c r="P581"/>
  <c r="P408"/>
  <c r="P582"/>
  <c r="P409"/>
  <c r="P583"/>
  <c r="P410"/>
  <c r="P584"/>
  <c r="K667"/>
  <c r="J395"/>
  <c r="J569"/>
  <c r="K395"/>
  <c r="K569"/>
  <c r="L395"/>
  <c r="L569"/>
  <c r="M395"/>
  <c r="M569"/>
  <c r="N395"/>
  <c r="N569"/>
  <c r="O395"/>
  <c r="O569"/>
  <c r="J396"/>
  <c r="J570"/>
  <c r="K396"/>
  <c r="K570"/>
  <c r="L396"/>
  <c r="L570"/>
  <c r="M396"/>
  <c r="M570"/>
  <c r="N396"/>
  <c r="N570"/>
  <c r="O396"/>
  <c r="O570"/>
  <c r="J397"/>
  <c r="J571"/>
  <c r="K397"/>
  <c r="K571"/>
  <c r="L397"/>
  <c r="L571"/>
  <c r="M397"/>
  <c r="M571"/>
  <c r="N397"/>
  <c r="N571"/>
  <c r="O397"/>
  <c r="O571"/>
  <c r="J398"/>
  <c r="J572"/>
  <c r="K398"/>
  <c r="K572"/>
  <c r="L398"/>
  <c r="L572"/>
  <c r="M398"/>
  <c r="M572"/>
  <c r="N398"/>
  <c r="N572"/>
  <c r="O398"/>
  <c r="O572"/>
  <c r="J399"/>
  <c r="J573"/>
  <c r="K399"/>
  <c r="K573"/>
  <c r="L399"/>
  <c r="L573"/>
  <c r="M399"/>
  <c r="M573"/>
  <c r="N399"/>
  <c r="N573"/>
  <c r="O399"/>
  <c r="O573"/>
  <c r="J400"/>
  <c r="J574"/>
  <c r="K400"/>
  <c r="K574"/>
  <c r="L400"/>
  <c r="L574"/>
  <c r="M400"/>
  <c r="M574"/>
  <c r="N400"/>
  <c r="N574"/>
  <c r="O400"/>
  <c r="O574"/>
  <c r="J401"/>
  <c r="J575"/>
  <c r="K401"/>
  <c r="K575"/>
  <c r="L401"/>
  <c r="L575"/>
  <c r="M401"/>
  <c r="M575"/>
  <c r="N401"/>
  <c r="N575"/>
  <c r="O401"/>
  <c r="O575"/>
  <c r="J402"/>
  <c r="J576"/>
  <c r="K402"/>
  <c r="K576"/>
  <c r="L402"/>
  <c r="L576"/>
  <c r="M402"/>
  <c r="M576"/>
  <c r="N402"/>
  <c r="N576"/>
  <c r="O402"/>
  <c r="O576"/>
  <c r="J403"/>
  <c r="J577"/>
  <c r="K403"/>
  <c r="K577"/>
  <c r="L403"/>
  <c r="L577"/>
  <c r="M403"/>
  <c r="M577"/>
  <c r="N403"/>
  <c r="N577"/>
  <c r="O403"/>
  <c r="O577"/>
  <c r="J404"/>
  <c r="J578"/>
  <c r="K404"/>
  <c r="K578"/>
  <c r="L404"/>
  <c r="L578"/>
  <c r="M404"/>
  <c r="M578"/>
  <c r="N404"/>
  <c r="N578"/>
  <c r="O404"/>
  <c r="O578"/>
  <c r="J405"/>
  <c r="J579"/>
  <c r="K405"/>
  <c r="K579"/>
  <c r="L405"/>
  <c r="L579"/>
  <c r="M405"/>
  <c r="M579"/>
  <c r="N405"/>
  <c r="N579"/>
  <c r="O405"/>
  <c r="O579"/>
  <c r="J406"/>
  <c r="J580"/>
  <c r="K406"/>
  <c r="K580"/>
  <c r="L406"/>
  <c r="L580"/>
  <c r="M406"/>
  <c r="M580"/>
  <c r="N406"/>
  <c r="N580"/>
  <c r="O406"/>
  <c r="O580"/>
  <c r="J407"/>
  <c r="J581"/>
  <c r="K407"/>
  <c r="K581"/>
  <c r="L407"/>
  <c r="L581"/>
  <c r="M407"/>
  <c r="M581"/>
  <c r="N407"/>
  <c r="N581"/>
  <c r="O407"/>
  <c r="O581"/>
  <c r="J408"/>
  <c r="J582"/>
  <c r="K408"/>
  <c r="K582"/>
  <c r="L408"/>
  <c r="L582"/>
  <c r="M408"/>
  <c r="M582"/>
  <c r="N408"/>
  <c r="N582"/>
  <c r="O408"/>
  <c r="O582"/>
  <c r="J409"/>
  <c r="J583"/>
  <c r="K409"/>
  <c r="K583"/>
  <c r="L409"/>
  <c r="L583"/>
  <c r="M409"/>
  <c r="M583"/>
  <c r="N409"/>
  <c r="N583"/>
  <c r="O409"/>
  <c r="O583"/>
  <c r="J410"/>
  <c r="J584"/>
  <c r="K410"/>
  <c r="K584"/>
  <c r="L410"/>
  <c r="L584"/>
  <c r="M410"/>
  <c r="M584"/>
  <c r="N410"/>
  <c r="N584"/>
  <c r="O410"/>
  <c r="O584"/>
  <c r="K666"/>
  <c r="Q376"/>
  <c r="Q550"/>
  <c r="Q377"/>
  <c r="Q551"/>
  <c r="Q378"/>
  <c r="Q552"/>
  <c r="Q379"/>
  <c r="Q553"/>
  <c r="Q380"/>
  <c r="Q554"/>
  <c r="Q381"/>
  <c r="Q555"/>
  <c r="Q382"/>
  <c r="Q556"/>
  <c r="Q383"/>
  <c r="Q557"/>
  <c r="Q384"/>
  <c r="Q558"/>
  <c r="Q385"/>
  <c r="Q559"/>
  <c r="Q386"/>
  <c r="Q560"/>
  <c r="Q387"/>
  <c r="Q561"/>
  <c r="Q388"/>
  <c r="Q562"/>
  <c r="Q389"/>
  <c r="Q563"/>
  <c r="Q390"/>
  <c r="Q564"/>
  <c r="Q391"/>
  <c r="Q565"/>
  <c r="J670"/>
  <c r="B376"/>
  <c r="B550"/>
  <c r="C376"/>
  <c r="C550"/>
  <c r="D376"/>
  <c r="D550"/>
  <c r="B377"/>
  <c r="B551"/>
  <c r="C377"/>
  <c r="C551"/>
  <c r="D377"/>
  <c r="D551"/>
  <c r="B378"/>
  <c r="B552"/>
  <c r="C378"/>
  <c r="C552"/>
  <c r="D378"/>
  <c r="D552"/>
  <c r="B379"/>
  <c r="B553"/>
  <c r="C379"/>
  <c r="C553"/>
  <c r="D379"/>
  <c r="D553"/>
  <c r="B380"/>
  <c r="B554"/>
  <c r="C380"/>
  <c r="C554"/>
  <c r="D380"/>
  <c r="D554"/>
  <c r="B381"/>
  <c r="B555"/>
  <c r="C381"/>
  <c r="C555"/>
  <c r="D381"/>
  <c r="D555"/>
  <c r="B382"/>
  <c r="B556"/>
  <c r="C382"/>
  <c r="C556"/>
  <c r="D382"/>
  <c r="D556"/>
  <c r="B383"/>
  <c r="B557"/>
  <c r="C383"/>
  <c r="C557"/>
  <c r="D383"/>
  <c r="D557"/>
  <c r="B384"/>
  <c r="B558"/>
  <c r="C384"/>
  <c r="C558"/>
  <c r="D384"/>
  <c r="D558"/>
  <c r="B385"/>
  <c r="B559"/>
  <c r="C385"/>
  <c r="C559"/>
  <c r="D385"/>
  <c r="D559"/>
  <c r="B386"/>
  <c r="B560"/>
  <c r="C386"/>
  <c r="C560"/>
  <c r="D386"/>
  <c r="D560"/>
  <c r="B387"/>
  <c r="B561"/>
  <c r="C387"/>
  <c r="C561"/>
  <c r="D387"/>
  <c r="D561"/>
  <c r="B388"/>
  <c r="B562"/>
  <c r="C388"/>
  <c r="C562"/>
  <c r="D388"/>
  <c r="D562"/>
  <c r="B389"/>
  <c r="B563"/>
  <c r="C389"/>
  <c r="C563"/>
  <c r="D389"/>
  <c r="D563"/>
  <c r="B390"/>
  <c r="B564"/>
  <c r="C390"/>
  <c r="C564"/>
  <c r="D390"/>
  <c r="D564"/>
  <c r="B391"/>
  <c r="B565"/>
  <c r="C391"/>
  <c r="C565"/>
  <c r="D391"/>
  <c r="D565"/>
  <c r="J669"/>
  <c r="F376"/>
  <c r="F550"/>
  <c r="G376"/>
  <c r="G550"/>
  <c r="H376"/>
  <c r="H550"/>
  <c r="I376"/>
  <c r="I550"/>
  <c r="F377"/>
  <c r="F551"/>
  <c r="G377"/>
  <c r="G551"/>
  <c r="H377"/>
  <c r="H551"/>
  <c r="I377"/>
  <c r="I551"/>
  <c r="F378"/>
  <c r="F552"/>
  <c r="G378"/>
  <c r="G552"/>
  <c r="H378"/>
  <c r="H552"/>
  <c r="I378"/>
  <c r="I552"/>
  <c r="F379"/>
  <c r="F553"/>
  <c r="G379"/>
  <c r="G553"/>
  <c r="H379"/>
  <c r="H553"/>
  <c r="I379"/>
  <c r="I553"/>
  <c r="F380"/>
  <c r="F554"/>
  <c r="G380"/>
  <c r="G554"/>
  <c r="H380"/>
  <c r="H554"/>
  <c r="I380"/>
  <c r="I554"/>
  <c r="F381"/>
  <c r="F555"/>
  <c r="G381"/>
  <c r="G555"/>
  <c r="H381"/>
  <c r="H555"/>
  <c r="I381"/>
  <c r="I555"/>
  <c r="F382"/>
  <c r="F556"/>
  <c r="G382"/>
  <c r="G556"/>
  <c r="H382"/>
  <c r="H556"/>
  <c r="I382"/>
  <c r="I556"/>
  <c r="F383"/>
  <c r="F557"/>
  <c r="G383"/>
  <c r="G557"/>
  <c r="H383"/>
  <c r="H557"/>
  <c r="I383"/>
  <c r="I557"/>
  <c r="F384"/>
  <c r="F558"/>
  <c r="G384"/>
  <c r="G558"/>
  <c r="H384"/>
  <c r="H558"/>
  <c r="I384"/>
  <c r="I558"/>
  <c r="F385"/>
  <c r="F559"/>
  <c r="G385"/>
  <c r="G559"/>
  <c r="H385"/>
  <c r="H559"/>
  <c r="I385"/>
  <c r="I559"/>
  <c r="F386"/>
  <c r="F560"/>
  <c r="G386"/>
  <c r="G560"/>
  <c r="H386"/>
  <c r="H560"/>
  <c r="I386"/>
  <c r="I560"/>
  <c r="F387"/>
  <c r="F561"/>
  <c r="G387"/>
  <c r="G561"/>
  <c r="H387"/>
  <c r="H561"/>
  <c r="I387"/>
  <c r="I561"/>
  <c r="F388"/>
  <c r="F562"/>
  <c r="G388"/>
  <c r="G562"/>
  <c r="H388"/>
  <c r="H562"/>
  <c r="I388"/>
  <c r="I562"/>
  <c r="F389"/>
  <c r="F563"/>
  <c r="G389"/>
  <c r="G563"/>
  <c r="H389"/>
  <c r="H563"/>
  <c r="I389"/>
  <c r="I563"/>
  <c r="F390"/>
  <c r="F564"/>
  <c r="G390"/>
  <c r="G564"/>
  <c r="H390"/>
  <c r="H564"/>
  <c r="I390"/>
  <c r="I564"/>
  <c r="F391"/>
  <c r="F565"/>
  <c r="G391"/>
  <c r="G565"/>
  <c r="H391"/>
  <c r="H565"/>
  <c r="I391"/>
  <c r="I565"/>
  <c r="J668"/>
  <c r="E376"/>
  <c r="E550"/>
  <c r="E377"/>
  <c r="E551"/>
  <c r="E378"/>
  <c r="E552"/>
  <c r="E379"/>
  <c r="E553"/>
  <c r="E380"/>
  <c r="E554"/>
  <c r="E381"/>
  <c r="E555"/>
  <c r="E382"/>
  <c r="E556"/>
  <c r="E383"/>
  <c r="E557"/>
  <c r="E384"/>
  <c r="E558"/>
  <c r="E385"/>
  <c r="E559"/>
  <c r="E386"/>
  <c r="E560"/>
  <c r="E387"/>
  <c r="E561"/>
  <c r="E388"/>
  <c r="E562"/>
  <c r="E389"/>
  <c r="E563"/>
  <c r="E390"/>
  <c r="E564"/>
  <c r="E391"/>
  <c r="E565"/>
  <c r="P376"/>
  <c r="P550"/>
  <c r="P377"/>
  <c r="P551"/>
  <c r="P378"/>
  <c r="P552"/>
  <c r="P379"/>
  <c r="P553"/>
  <c r="P380"/>
  <c r="P554"/>
  <c r="P381"/>
  <c r="P555"/>
  <c r="P382"/>
  <c r="P556"/>
  <c r="P383"/>
  <c r="P557"/>
  <c r="P384"/>
  <c r="P558"/>
  <c r="P385"/>
  <c r="P559"/>
  <c r="P386"/>
  <c r="P560"/>
  <c r="P387"/>
  <c r="P561"/>
  <c r="P388"/>
  <c r="P562"/>
  <c r="P389"/>
  <c r="P563"/>
  <c r="P390"/>
  <c r="P564"/>
  <c r="P391"/>
  <c r="P565"/>
  <c r="J667"/>
  <c r="J376"/>
  <c r="J550"/>
  <c r="K376"/>
  <c r="K550"/>
  <c r="L376"/>
  <c r="L550"/>
  <c r="M376"/>
  <c r="M550"/>
  <c r="N376"/>
  <c r="N550"/>
  <c r="O376"/>
  <c r="O550"/>
  <c r="J377"/>
  <c r="J551"/>
  <c r="K377"/>
  <c r="K551"/>
  <c r="L377"/>
  <c r="L551"/>
  <c r="M377"/>
  <c r="M551"/>
  <c r="N377"/>
  <c r="N551"/>
  <c r="O377"/>
  <c r="O551"/>
  <c r="J378"/>
  <c r="J552"/>
  <c r="K378"/>
  <c r="K552"/>
  <c r="L378"/>
  <c r="L552"/>
  <c r="M378"/>
  <c r="M552"/>
  <c r="N378"/>
  <c r="N552"/>
  <c r="O378"/>
  <c r="O552"/>
  <c r="J379"/>
  <c r="J553"/>
  <c r="K379"/>
  <c r="K553"/>
  <c r="L379"/>
  <c r="L553"/>
  <c r="M379"/>
  <c r="M553"/>
  <c r="N379"/>
  <c r="N553"/>
  <c r="O379"/>
  <c r="O553"/>
  <c r="J380"/>
  <c r="J554"/>
  <c r="K380"/>
  <c r="K554"/>
  <c r="L380"/>
  <c r="L554"/>
  <c r="M380"/>
  <c r="M554"/>
  <c r="N380"/>
  <c r="N554"/>
  <c r="O380"/>
  <c r="O554"/>
  <c r="J381"/>
  <c r="J555"/>
  <c r="K381"/>
  <c r="K555"/>
  <c r="L381"/>
  <c r="L555"/>
  <c r="M381"/>
  <c r="M555"/>
  <c r="N381"/>
  <c r="N555"/>
  <c r="O381"/>
  <c r="O555"/>
  <c r="J382"/>
  <c r="J556"/>
  <c r="K382"/>
  <c r="K556"/>
  <c r="L382"/>
  <c r="L556"/>
  <c r="M382"/>
  <c r="M556"/>
  <c r="N382"/>
  <c r="N556"/>
  <c r="O382"/>
  <c r="O556"/>
  <c r="J383"/>
  <c r="J557"/>
  <c r="K383"/>
  <c r="K557"/>
  <c r="L383"/>
  <c r="L557"/>
  <c r="M383"/>
  <c r="M557"/>
  <c r="N383"/>
  <c r="N557"/>
  <c r="O383"/>
  <c r="O557"/>
  <c r="J384"/>
  <c r="J558"/>
  <c r="K384"/>
  <c r="K558"/>
  <c r="L384"/>
  <c r="L558"/>
  <c r="M384"/>
  <c r="M558"/>
  <c r="N384"/>
  <c r="N558"/>
  <c r="O384"/>
  <c r="O558"/>
  <c r="J385"/>
  <c r="J559"/>
  <c r="K385"/>
  <c r="K559"/>
  <c r="L385"/>
  <c r="L559"/>
  <c r="M385"/>
  <c r="M559"/>
  <c r="N385"/>
  <c r="N559"/>
  <c r="O385"/>
  <c r="O559"/>
  <c r="J386"/>
  <c r="J560"/>
  <c r="K386"/>
  <c r="K560"/>
  <c r="L386"/>
  <c r="L560"/>
  <c r="M386"/>
  <c r="M560"/>
  <c r="N386"/>
  <c r="N560"/>
  <c r="O386"/>
  <c r="O560"/>
  <c r="J387"/>
  <c r="J561"/>
  <c r="K387"/>
  <c r="K561"/>
  <c r="L387"/>
  <c r="L561"/>
  <c r="M387"/>
  <c r="M561"/>
  <c r="N387"/>
  <c r="N561"/>
  <c r="O387"/>
  <c r="O561"/>
  <c r="J388"/>
  <c r="J562"/>
  <c r="K388"/>
  <c r="K562"/>
  <c r="L388"/>
  <c r="L562"/>
  <c r="M388"/>
  <c r="M562"/>
  <c r="N388"/>
  <c r="N562"/>
  <c r="O388"/>
  <c r="O562"/>
  <c r="J389"/>
  <c r="J563"/>
  <c r="K389"/>
  <c r="K563"/>
  <c r="L389"/>
  <c r="L563"/>
  <c r="M389"/>
  <c r="M563"/>
  <c r="N389"/>
  <c r="N563"/>
  <c r="O389"/>
  <c r="O563"/>
  <c r="J390"/>
  <c r="J564"/>
  <c r="K390"/>
  <c r="K564"/>
  <c r="L390"/>
  <c r="L564"/>
  <c r="M390"/>
  <c r="M564"/>
  <c r="N390"/>
  <c r="N564"/>
  <c r="O390"/>
  <c r="O564"/>
  <c r="J391"/>
  <c r="J565"/>
  <c r="K391"/>
  <c r="K565"/>
  <c r="L391"/>
  <c r="L565"/>
  <c r="M391"/>
  <c r="M565"/>
  <c r="N391"/>
  <c r="N565"/>
  <c r="O391"/>
  <c r="O565"/>
  <c r="J666"/>
  <c r="Q530"/>
  <c r="Q531"/>
  <c r="Q532"/>
  <c r="Q533"/>
  <c r="Q534"/>
  <c r="Q535"/>
  <c r="Q536"/>
  <c r="Q537"/>
  <c r="Q538"/>
  <c r="Q539"/>
  <c r="Q540"/>
  <c r="Q541"/>
  <c r="Q542"/>
  <c r="Q543"/>
  <c r="Q544"/>
  <c r="Q545"/>
  <c r="H670"/>
  <c r="B530"/>
  <c r="C530"/>
  <c r="D530"/>
  <c r="B531"/>
  <c r="C531"/>
  <c r="D531"/>
  <c r="B532"/>
  <c r="C532"/>
  <c r="D532"/>
  <c r="B533"/>
  <c r="C533"/>
  <c r="D533"/>
  <c r="B534"/>
  <c r="C534"/>
  <c r="D534"/>
  <c r="B535"/>
  <c r="C535"/>
  <c r="D535"/>
  <c r="B536"/>
  <c r="C536"/>
  <c r="D536"/>
  <c r="B537"/>
  <c r="C537"/>
  <c r="D537"/>
  <c r="B538"/>
  <c r="C538"/>
  <c r="D538"/>
  <c r="B539"/>
  <c r="C539"/>
  <c r="D539"/>
  <c r="B540"/>
  <c r="C540"/>
  <c r="D540"/>
  <c r="B541"/>
  <c r="C541"/>
  <c r="D541"/>
  <c r="B542"/>
  <c r="C542"/>
  <c r="D542"/>
  <c r="B543"/>
  <c r="C543"/>
  <c r="D543"/>
  <c r="B544"/>
  <c r="C544"/>
  <c r="D544"/>
  <c r="B545"/>
  <c r="C545"/>
  <c r="D545"/>
  <c r="H669"/>
  <c r="F530"/>
  <c r="G530"/>
  <c r="H530"/>
  <c r="I530"/>
  <c r="F531"/>
  <c r="G531"/>
  <c r="H531"/>
  <c r="I531"/>
  <c r="F532"/>
  <c r="G532"/>
  <c r="H532"/>
  <c r="I532"/>
  <c r="F533"/>
  <c r="G533"/>
  <c r="H533"/>
  <c r="I533"/>
  <c r="F534"/>
  <c r="G534"/>
  <c r="H534"/>
  <c r="I534"/>
  <c r="F535"/>
  <c r="G535"/>
  <c r="H535"/>
  <c r="I535"/>
  <c r="F536"/>
  <c r="G536"/>
  <c r="H536"/>
  <c r="I536"/>
  <c r="F537"/>
  <c r="G537"/>
  <c r="H537"/>
  <c r="I537"/>
  <c r="F538"/>
  <c r="G538"/>
  <c r="H538"/>
  <c r="I538"/>
  <c r="F539"/>
  <c r="G539"/>
  <c r="H539"/>
  <c r="I539"/>
  <c r="F540"/>
  <c r="G540"/>
  <c r="H540"/>
  <c r="I540"/>
  <c r="F541"/>
  <c r="G541"/>
  <c r="H541"/>
  <c r="I541"/>
  <c r="F542"/>
  <c r="G542"/>
  <c r="H542"/>
  <c r="I542"/>
  <c r="F543"/>
  <c r="G543"/>
  <c r="H543"/>
  <c r="I543"/>
  <c r="F544"/>
  <c r="G544"/>
  <c r="H544"/>
  <c r="I544"/>
  <c r="F545"/>
  <c r="G545"/>
  <c r="H545"/>
  <c r="I545"/>
  <c r="H668"/>
  <c r="E530"/>
  <c r="E531"/>
  <c r="E532"/>
  <c r="E533"/>
  <c r="E534"/>
  <c r="E535"/>
  <c r="E536"/>
  <c r="E537"/>
  <c r="E538"/>
  <c r="E539"/>
  <c r="E540"/>
  <c r="E541"/>
  <c r="E542"/>
  <c r="E543"/>
  <c r="E544"/>
  <c r="E545"/>
  <c r="P530"/>
  <c r="P531"/>
  <c r="P532"/>
  <c r="P533"/>
  <c r="P534"/>
  <c r="P535"/>
  <c r="P536"/>
  <c r="P537"/>
  <c r="P538"/>
  <c r="P539"/>
  <c r="P540"/>
  <c r="P541"/>
  <c r="P542"/>
  <c r="P543"/>
  <c r="P544"/>
  <c r="P545"/>
  <c r="H667"/>
  <c r="J530"/>
  <c r="K530"/>
  <c r="L530"/>
  <c r="M530"/>
  <c r="N530"/>
  <c r="O530"/>
  <c r="J531"/>
  <c r="K531"/>
  <c r="L531"/>
  <c r="M531"/>
  <c r="N531"/>
  <c r="O531"/>
  <c r="J532"/>
  <c r="K532"/>
  <c r="L532"/>
  <c r="M532"/>
  <c r="N532"/>
  <c r="O532"/>
  <c r="J533"/>
  <c r="K533"/>
  <c r="L533"/>
  <c r="M533"/>
  <c r="N533"/>
  <c r="O533"/>
  <c r="J534"/>
  <c r="K534"/>
  <c r="L534"/>
  <c r="M534"/>
  <c r="N534"/>
  <c r="O534"/>
  <c r="J535"/>
  <c r="K535"/>
  <c r="L535"/>
  <c r="M535"/>
  <c r="N535"/>
  <c r="O535"/>
  <c r="J536"/>
  <c r="K536"/>
  <c r="L536"/>
  <c r="M536"/>
  <c r="N536"/>
  <c r="O536"/>
  <c r="J537"/>
  <c r="K537"/>
  <c r="L537"/>
  <c r="M537"/>
  <c r="N537"/>
  <c r="O537"/>
  <c r="J538"/>
  <c r="K538"/>
  <c r="L538"/>
  <c r="M538"/>
  <c r="N538"/>
  <c r="O538"/>
  <c r="J539"/>
  <c r="K539"/>
  <c r="L539"/>
  <c r="M539"/>
  <c r="N539"/>
  <c r="O539"/>
  <c r="J540"/>
  <c r="K540"/>
  <c r="L540"/>
  <c r="M540"/>
  <c r="N540"/>
  <c r="O540"/>
  <c r="J541"/>
  <c r="K541"/>
  <c r="L541"/>
  <c r="M541"/>
  <c r="N541"/>
  <c r="O541"/>
  <c r="J542"/>
  <c r="K542"/>
  <c r="L542"/>
  <c r="M542"/>
  <c r="N542"/>
  <c r="O542"/>
  <c r="J543"/>
  <c r="K543"/>
  <c r="L543"/>
  <c r="M543"/>
  <c r="N543"/>
  <c r="O543"/>
  <c r="J544"/>
  <c r="K544"/>
  <c r="L544"/>
  <c r="M544"/>
  <c r="N544"/>
  <c r="O544"/>
  <c r="J545"/>
  <c r="K545"/>
  <c r="L545"/>
  <c r="M545"/>
  <c r="N545"/>
  <c r="O545"/>
  <c r="H666"/>
  <c r="Q511"/>
  <c r="Q512"/>
  <c r="Q513"/>
  <c r="Q514"/>
  <c r="Q515"/>
  <c r="Q516"/>
  <c r="Q517"/>
  <c r="Q518"/>
  <c r="Q519"/>
  <c r="Q520"/>
  <c r="Q521"/>
  <c r="Q522"/>
  <c r="Q523"/>
  <c r="Q524"/>
  <c r="Q525"/>
  <c r="Q526"/>
  <c r="G670"/>
  <c r="B511"/>
  <c r="C511"/>
  <c r="D511"/>
  <c r="B512"/>
  <c r="C512"/>
  <c r="D512"/>
  <c r="B513"/>
  <c r="C513"/>
  <c r="D513"/>
  <c r="B514"/>
  <c r="C514"/>
  <c r="D514"/>
  <c r="B515"/>
  <c r="C515"/>
  <c r="D515"/>
  <c r="B516"/>
  <c r="C516"/>
  <c r="D516"/>
  <c r="B517"/>
  <c r="C517"/>
  <c r="D517"/>
  <c r="B518"/>
  <c r="C518"/>
  <c r="D518"/>
  <c r="B519"/>
  <c r="C519"/>
  <c r="D519"/>
  <c r="B520"/>
  <c r="C520"/>
  <c r="D520"/>
  <c r="B521"/>
  <c r="C521"/>
  <c r="D521"/>
  <c r="B522"/>
  <c r="C522"/>
  <c r="D522"/>
  <c r="B523"/>
  <c r="C523"/>
  <c r="D523"/>
  <c r="B524"/>
  <c r="C524"/>
  <c r="D524"/>
  <c r="B525"/>
  <c r="C525"/>
  <c r="D525"/>
  <c r="B526"/>
  <c r="C526"/>
  <c r="D526"/>
  <c r="G669"/>
  <c r="F511"/>
  <c r="G511"/>
  <c r="H511"/>
  <c r="I511"/>
  <c r="F512"/>
  <c r="G512"/>
  <c r="H512"/>
  <c r="I512"/>
  <c r="F513"/>
  <c r="G513"/>
  <c r="H513"/>
  <c r="I513"/>
  <c r="F514"/>
  <c r="G514"/>
  <c r="H514"/>
  <c r="I514"/>
  <c r="F515"/>
  <c r="G515"/>
  <c r="H515"/>
  <c r="I515"/>
  <c r="F516"/>
  <c r="G516"/>
  <c r="H516"/>
  <c r="I516"/>
  <c r="F517"/>
  <c r="G517"/>
  <c r="H517"/>
  <c r="I517"/>
  <c r="F518"/>
  <c r="G518"/>
  <c r="H518"/>
  <c r="I518"/>
  <c r="F519"/>
  <c r="G519"/>
  <c r="H519"/>
  <c r="I519"/>
  <c r="F520"/>
  <c r="G520"/>
  <c r="H520"/>
  <c r="I520"/>
  <c r="F521"/>
  <c r="G521"/>
  <c r="H521"/>
  <c r="I521"/>
  <c r="F522"/>
  <c r="G522"/>
  <c r="H522"/>
  <c r="I522"/>
  <c r="F523"/>
  <c r="G523"/>
  <c r="H523"/>
  <c r="I523"/>
  <c r="F524"/>
  <c r="G524"/>
  <c r="H524"/>
  <c r="I524"/>
  <c r="F525"/>
  <c r="G525"/>
  <c r="H525"/>
  <c r="I525"/>
  <c r="F526"/>
  <c r="G526"/>
  <c r="H526"/>
  <c r="I526"/>
  <c r="G668"/>
  <c r="E511"/>
  <c r="E512"/>
  <c r="E513"/>
  <c r="E514"/>
  <c r="E515"/>
  <c r="E516"/>
  <c r="E517"/>
  <c r="E518"/>
  <c r="E519"/>
  <c r="E520"/>
  <c r="E521"/>
  <c r="E522"/>
  <c r="E523"/>
  <c r="E524"/>
  <c r="E525"/>
  <c r="E526"/>
  <c r="P511"/>
  <c r="P512"/>
  <c r="P513"/>
  <c r="P514"/>
  <c r="P515"/>
  <c r="P516"/>
  <c r="P517"/>
  <c r="P518"/>
  <c r="P519"/>
  <c r="P520"/>
  <c r="P521"/>
  <c r="P522"/>
  <c r="P523"/>
  <c r="P524"/>
  <c r="P525"/>
  <c r="P526"/>
  <c r="G667"/>
  <c r="J511"/>
  <c r="K511"/>
  <c r="L511"/>
  <c r="M511"/>
  <c r="N511"/>
  <c r="O511"/>
  <c r="J512"/>
  <c r="K512"/>
  <c r="L512"/>
  <c r="M512"/>
  <c r="N512"/>
  <c r="O512"/>
  <c r="J513"/>
  <c r="K513"/>
  <c r="L513"/>
  <c r="M513"/>
  <c r="N513"/>
  <c r="O513"/>
  <c r="J514"/>
  <c r="K514"/>
  <c r="L514"/>
  <c r="M514"/>
  <c r="N514"/>
  <c r="O514"/>
  <c r="J515"/>
  <c r="K515"/>
  <c r="L515"/>
  <c r="M515"/>
  <c r="N515"/>
  <c r="O515"/>
  <c r="J516"/>
  <c r="K516"/>
  <c r="L516"/>
  <c r="M516"/>
  <c r="N516"/>
  <c r="O516"/>
  <c r="J517"/>
  <c r="K517"/>
  <c r="L517"/>
  <c r="M517"/>
  <c r="N517"/>
  <c r="O517"/>
  <c r="J518"/>
  <c r="K518"/>
  <c r="L518"/>
  <c r="M518"/>
  <c r="N518"/>
  <c r="O518"/>
  <c r="J519"/>
  <c r="K519"/>
  <c r="L519"/>
  <c r="M519"/>
  <c r="N519"/>
  <c r="O519"/>
  <c r="J520"/>
  <c r="K520"/>
  <c r="L520"/>
  <c r="M520"/>
  <c r="N520"/>
  <c r="O520"/>
  <c r="J521"/>
  <c r="K521"/>
  <c r="L521"/>
  <c r="M521"/>
  <c r="N521"/>
  <c r="O521"/>
  <c r="J522"/>
  <c r="K522"/>
  <c r="L522"/>
  <c r="M522"/>
  <c r="N522"/>
  <c r="O522"/>
  <c r="J523"/>
  <c r="K523"/>
  <c r="L523"/>
  <c r="M523"/>
  <c r="N523"/>
  <c r="O523"/>
  <c r="J524"/>
  <c r="K524"/>
  <c r="L524"/>
  <c r="M524"/>
  <c r="N524"/>
  <c r="O524"/>
  <c r="J525"/>
  <c r="K525"/>
  <c r="L525"/>
  <c r="M525"/>
  <c r="N525"/>
  <c r="O525"/>
  <c r="J526"/>
  <c r="K526"/>
  <c r="L526"/>
  <c r="M526"/>
  <c r="N526"/>
  <c r="O526"/>
  <c r="G666"/>
  <c r="Q492"/>
  <c r="Q493"/>
  <c r="Q494"/>
  <c r="Q495"/>
  <c r="Q496"/>
  <c r="Q497"/>
  <c r="Q498"/>
  <c r="Q499"/>
  <c r="Q500"/>
  <c r="Q501"/>
  <c r="Q502"/>
  <c r="Q503"/>
  <c r="Q504"/>
  <c r="Q505"/>
  <c r="Q506"/>
  <c r="Q507"/>
  <c r="F670"/>
  <c r="B492"/>
  <c r="C492"/>
  <c r="D492"/>
  <c r="B493"/>
  <c r="C493"/>
  <c r="D493"/>
  <c r="B494"/>
  <c r="C494"/>
  <c r="D494"/>
  <c r="B495"/>
  <c r="C495"/>
  <c r="D495"/>
  <c r="B496"/>
  <c r="C496"/>
  <c r="D496"/>
  <c r="B497"/>
  <c r="C497"/>
  <c r="D497"/>
  <c r="B498"/>
  <c r="C498"/>
  <c r="D498"/>
  <c r="B499"/>
  <c r="C499"/>
  <c r="D499"/>
  <c r="B500"/>
  <c r="C500"/>
  <c r="D500"/>
  <c r="B501"/>
  <c r="C501"/>
  <c r="D501"/>
  <c r="B502"/>
  <c r="C502"/>
  <c r="D502"/>
  <c r="B503"/>
  <c r="C503"/>
  <c r="D503"/>
  <c r="B504"/>
  <c r="C504"/>
  <c r="D504"/>
  <c r="B505"/>
  <c r="C505"/>
  <c r="D505"/>
  <c r="B506"/>
  <c r="C506"/>
  <c r="D506"/>
  <c r="B507"/>
  <c r="C507"/>
  <c r="D507"/>
  <c r="F669"/>
  <c r="F492"/>
  <c r="G492"/>
  <c r="H492"/>
  <c r="I492"/>
  <c r="F493"/>
  <c r="G493"/>
  <c r="H493"/>
  <c r="I493"/>
  <c r="F494"/>
  <c r="G494"/>
  <c r="H494"/>
  <c r="I494"/>
  <c r="F495"/>
  <c r="G495"/>
  <c r="H495"/>
  <c r="I495"/>
  <c r="F496"/>
  <c r="G496"/>
  <c r="H496"/>
  <c r="I496"/>
  <c r="F497"/>
  <c r="G497"/>
  <c r="H497"/>
  <c r="I497"/>
  <c r="F498"/>
  <c r="G498"/>
  <c r="H498"/>
  <c r="I498"/>
  <c r="F499"/>
  <c r="G499"/>
  <c r="H499"/>
  <c r="I499"/>
  <c r="F500"/>
  <c r="G500"/>
  <c r="H500"/>
  <c r="I500"/>
  <c r="F501"/>
  <c r="G501"/>
  <c r="H501"/>
  <c r="I501"/>
  <c r="F502"/>
  <c r="G502"/>
  <c r="H502"/>
  <c r="I502"/>
  <c r="F503"/>
  <c r="G503"/>
  <c r="H503"/>
  <c r="I503"/>
  <c r="F504"/>
  <c r="G504"/>
  <c r="H504"/>
  <c r="I504"/>
  <c r="F505"/>
  <c r="G505"/>
  <c r="H505"/>
  <c r="I505"/>
  <c r="F506"/>
  <c r="G506"/>
  <c r="H506"/>
  <c r="I506"/>
  <c r="F507"/>
  <c r="G507"/>
  <c r="H507"/>
  <c r="I507"/>
  <c r="F668"/>
  <c r="E492"/>
  <c r="E493"/>
  <c r="E494"/>
  <c r="E495"/>
  <c r="E496"/>
  <c r="E497"/>
  <c r="E498"/>
  <c r="E499"/>
  <c r="E500"/>
  <c r="E501"/>
  <c r="E502"/>
  <c r="E503"/>
  <c r="E504"/>
  <c r="E505"/>
  <c r="E506"/>
  <c r="E507"/>
  <c r="P492"/>
  <c r="P493"/>
  <c r="P494"/>
  <c r="P495"/>
  <c r="P496"/>
  <c r="P497"/>
  <c r="P498"/>
  <c r="P499"/>
  <c r="P500"/>
  <c r="P501"/>
  <c r="P502"/>
  <c r="P503"/>
  <c r="P504"/>
  <c r="P505"/>
  <c r="P506"/>
  <c r="P507"/>
  <c r="F667"/>
  <c r="J492"/>
  <c r="K492"/>
  <c r="L492"/>
  <c r="M492"/>
  <c r="N492"/>
  <c r="O492"/>
  <c r="J493"/>
  <c r="K493"/>
  <c r="L493"/>
  <c r="M493"/>
  <c r="N493"/>
  <c r="O493"/>
  <c r="J494"/>
  <c r="K494"/>
  <c r="L494"/>
  <c r="M494"/>
  <c r="N494"/>
  <c r="O494"/>
  <c r="J495"/>
  <c r="K495"/>
  <c r="L495"/>
  <c r="M495"/>
  <c r="N495"/>
  <c r="O495"/>
  <c r="J496"/>
  <c r="K496"/>
  <c r="L496"/>
  <c r="M496"/>
  <c r="N496"/>
  <c r="O496"/>
  <c r="J497"/>
  <c r="K497"/>
  <c r="L497"/>
  <c r="M497"/>
  <c r="N497"/>
  <c r="O497"/>
  <c r="J498"/>
  <c r="K498"/>
  <c r="L498"/>
  <c r="M498"/>
  <c r="N498"/>
  <c r="O498"/>
  <c r="J499"/>
  <c r="K499"/>
  <c r="L499"/>
  <c r="M499"/>
  <c r="N499"/>
  <c r="O499"/>
  <c r="J500"/>
  <c r="K500"/>
  <c r="L500"/>
  <c r="M500"/>
  <c r="N500"/>
  <c r="O500"/>
  <c r="J501"/>
  <c r="K501"/>
  <c r="L501"/>
  <c r="M501"/>
  <c r="N501"/>
  <c r="O501"/>
  <c r="J502"/>
  <c r="K502"/>
  <c r="L502"/>
  <c r="M502"/>
  <c r="N502"/>
  <c r="O502"/>
  <c r="J503"/>
  <c r="K503"/>
  <c r="L503"/>
  <c r="M503"/>
  <c r="N503"/>
  <c r="O503"/>
  <c r="J504"/>
  <c r="K504"/>
  <c r="L504"/>
  <c r="M504"/>
  <c r="N504"/>
  <c r="O504"/>
  <c r="J505"/>
  <c r="K505"/>
  <c r="L505"/>
  <c r="M505"/>
  <c r="N505"/>
  <c r="O505"/>
  <c r="J506"/>
  <c r="K506"/>
  <c r="L506"/>
  <c r="M506"/>
  <c r="N506"/>
  <c r="O506"/>
  <c r="J507"/>
  <c r="K507"/>
  <c r="L507"/>
  <c r="M507"/>
  <c r="N507"/>
  <c r="O507"/>
  <c r="F666"/>
  <c r="L672"/>
  <c r="L673"/>
  <c r="K672"/>
  <c r="K673"/>
  <c r="J672"/>
  <c r="J673"/>
  <c r="H672"/>
  <c r="H673"/>
  <c r="G672"/>
  <c r="G673"/>
  <c r="F672"/>
  <c r="F673"/>
  <c r="J472"/>
  <c r="K472"/>
  <c r="L472"/>
  <c r="M472"/>
  <c r="N472"/>
  <c r="O472"/>
  <c r="J473"/>
  <c r="K473"/>
  <c r="L473"/>
  <c r="M473"/>
  <c r="N473"/>
  <c r="O473"/>
  <c r="J474"/>
  <c r="K474"/>
  <c r="L474"/>
  <c r="M474"/>
  <c r="N474"/>
  <c r="O474"/>
  <c r="J475"/>
  <c r="K475"/>
  <c r="L475"/>
  <c r="M475"/>
  <c r="N475"/>
  <c r="O475"/>
  <c r="J476"/>
  <c r="K476"/>
  <c r="L476"/>
  <c r="M476"/>
  <c r="N476"/>
  <c r="O476"/>
  <c r="J477"/>
  <c r="K477"/>
  <c r="L477"/>
  <c r="M477"/>
  <c r="N477"/>
  <c r="O477"/>
  <c r="J478"/>
  <c r="K478"/>
  <c r="L478"/>
  <c r="M478"/>
  <c r="N478"/>
  <c r="O478"/>
  <c r="J479"/>
  <c r="K479"/>
  <c r="L479"/>
  <c r="M479"/>
  <c r="N479"/>
  <c r="O479"/>
  <c r="J480"/>
  <c r="K480"/>
  <c r="L480"/>
  <c r="M480"/>
  <c r="N480"/>
  <c r="O480"/>
  <c r="J481"/>
  <c r="K481"/>
  <c r="L481"/>
  <c r="M481"/>
  <c r="N481"/>
  <c r="O481"/>
  <c r="J482"/>
  <c r="K482"/>
  <c r="L482"/>
  <c r="M482"/>
  <c r="N482"/>
  <c r="O482"/>
  <c r="J483"/>
  <c r="K483"/>
  <c r="L483"/>
  <c r="M483"/>
  <c r="N483"/>
  <c r="O483"/>
  <c r="J484"/>
  <c r="K484"/>
  <c r="L484"/>
  <c r="M484"/>
  <c r="N484"/>
  <c r="O484"/>
  <c r="J485"/>
  <c r="K485"/>
  <c r="L485"/>
  <c r="M485"/>
  <c r="N485"/>
  <c r="O485"/>
  <c r="J486"/>
  <c r="K486"/>
  <c r="L486"/>
  <c r="M486"/>
  <c r="N486"/>
  <c r="O486"/>
  <c r="J487"/>
  <c r="K487"/>
  <c r="L487"/>
  <c r="M487"/>
  <c r="N487"/>
  <c r="O487"/>
  <c r="D666"/>
  <c r="E472"/>
  <c r="E473"/>
  <c r="E474"/>
  <c r="E475"/>
  <c r="E476"/>
  <c r="E477"/>
  <c r="E478"/>
  <c r="E479"/>
  <c r="E480"/>
  <c r="E481"/>
  <c r="E482"/>
  <c r="E483"/>
  <c r="E484"/>
  <c r="E485"/>
  <c r="E486"/>
  <c r="E487"/>
  <c r="P472"/>
  <c r="P473"/>
  <c r="P474"/>
  <c r="P475"/>
  <c r="P476"/>
  <c r="P477"/>
  <c r="P478"/>
  <c r="P479"/>
  <c r="P480"/>
  <c r="P481"/>
  <c r="P482"/>
  <c r="P483"/>
  <c r="P484"/>
  <c r="P485"/>
  <c r="P486"/>
  <c r="P487"/>
  <c r="D667"/>
  <c r="F472"/>
  <c r="G472"/>
  <c r="H472"/>
  <c r="I472"/>
  <c r="F473"/>
  <c r="G473"/>
  <c r="H473"/>
  <c r="I473"/>
  <c r="F474"/>
  <c r="G474"/>
  <c r="H474"/>
  <c r="I474"/>
  <c r="F475"/>
  <c r="G475"/>
  <c r="H475"/>
  <c r="I475"/>
  <c r="F476"/>
  <c r="G476"/>
  <c r="H476"/>
  <c r="I476"/>
  <c r="F477"/>
  <c r="G477"/>
  <c r="H477"/>
  <c r="I477"/>
  <c r="F478"/>
  <c r="G478"/>
  <c r="H478"/>
  <c r="I478"/>
  <c r="F479"/>
  <c r="G479"/>
  <c r="H479"/>
  <c r="I479"/>
  <c r="F480"/>
  <c r="G480"/>
  <c r="H480"/>
  <c r="I480"/>
  <c r="F481"/>
  <c r="G481"/>
  <c r="H481"/>
  <c r="I481"/>
  <c r="F482"/>
  <c r="G482"/>
  <c r="H482"/>
  <c r="I482"/>
  <c r="F483"/>
  <c r="G483"/>
  <c r="H483"/>
  <c r="I483"/>
  <c r="F484"/>
  <c r="G484"/>
  <c r="H484"/>
  <c r="I484"/>
  <c r="F485"/>
  <c r="G485"/>
  <c r="H485"/>
  <c r="I485"/>
  <c r="F486"/>
  <c r="G486"/>
  <c r="H486"/>
  <c r="I486"/>
  <c r="F487"/>
  <c r="G487"/>
  <c r="H487"/>
  <c r="I487"/>
  <c r="D668"/>
  <c r="B472"/>
  <c r="C472"/>
  <c r="D472"/>
  <c r="B473"/>
  <c r="C473"/>
  <c r="D473"/>
  <c r="B474"/>
  <c r="C474"/>
  <c r="D474"/>
  <c r="B475"/>
  <c r="C475"/>
  <c r="D475"/>
  <c r="B476"/>
  <c r="C476"/>
  <c r="D476"/>
  <c r="B477"/>
  <c r="C477"/>
  <c r="D477"/>
  <c r="B478"/>
  <c r="C478"/>
  <c r="D478"/>
  <c r="B479"/>
  <c r="C479"/>
  <c r="D479"/>
  <c r="B480"/>
  <c r="C480"/>
  <c r="D480"/>
  <c r="B481"/>
  <c r="C481"/>
  <c r="D481"/>
  <c r="B482"/>
  <c r="C482"/>
  <c r="D482"/>
  <c r="B483"/>
  <c r="C483"/>
  <c r="D483"/>
  <c r="B484"/>
  <c r="C484"/>
  <c r="D484"/>
  <c r="B485"/>
  <c r="C485"/>
  <c r="D485"/>
  <c r="B486"/>
  <c r="C486"/>
  <c r="D486"/>
  <c r="B487"/>
  <c r="C487"/>
  <c r="D487"/>
  <c r="D669"/>
  <c r="Q472"/>
  <c r="Q473"/>
  <c r="Q474"/>
  <c r="Q475"/>
  <c r="Q476"/>
  <c r="Q477"/>
  <c r="Q478"/>
  <c r="Q479"/>
  <c r="Q480"/>
  <c r="Q481"/>
  <c r="Q482"/>
  <c r="Q483"/>
  <c r="Q484"/>
  <c r="Q485"/>
  <c r="Q486"/>
  <c r="Q487"/>
  <c r="D670"/>
  <c r="D672"/>
  <c r="D673"/>
  <c r="J453"/>
  <c r="K453"/>
  <c r="L453"/>
  <c r="M453"/>
  <c r="N453"/>
  <c r="O453"/>
  <c r="J454"/>
  <c r="K454"/>
  <c r="L454"/>
  <c r="M454"/>
  <c r="N454"/>
  <c r="O454"/>
  <c r="J455"/>
  <c r="K455"/>
  <c r="L455"/>
  <c r="M455"/>
  <c r="N455"/>
  <c r="O455"/>
  <c r="J456"/>
  <c r="K456"/>
  <c r="L456"/>
  <c r="M456"/>
  <c r="N456"/>
  <c r="O456"/>
  <c r="J457"/>
  <c r="K457"/>
  <c r="L457"/>
  <c r="M457"/>
  <c r="N457"/>
  <c r="O457"/>
  <c r="J458"/>
  <c r="K458"/>
  <c r="L458"/>
  <c r="M458"/>
  <c r="N458"/>
  <c r="O458"/>
  <c r="J459"/>
  <c r="K459"/>
  <c r="L459"/>
  <c r="M459"/>
  <c r="N459"/>
  <c r="O459"/>
  <c r="J460"/>
  <c r="K460"/>
  <c r="L460"/>
  <c r="M460"/>
  <c r="N460"/>
  <c r="O460"/>
  <c r="J461"/>
  <c r="K461"/>
  <c r="L461"/>
  <c r="M461"/>
  <c r="N461"/>
  <c r="O461"/>
  <c r="J462"/>
  <c r="K462"/>
  <c r="L462"/>
  <c r="M462"/>
  <c r="N462"/>
  <c r="O462"/>
  <c r="J463"/>
  <c r="K463"/>
  <c r="L463"/>
  <c r="M463"/>
  <c r="N463"/>
  <c r="O463"/>
  <c r="J464"/>
  <c r="K464"/>
  <c r="L464"/>
  <c r="M464"/>
  <c r="N464"/>
  <c r="O464"/>
  <c r="J465"/>
  <c r="K465"/>
  <c r="L465"/>
  <c r="M465"/>
  <c r="N465"/>
  <c r="O465"/>
  <c r="J466"/>
  <c r="K466"/>
  <c r="L466"/>
  <c r="M466"/>
  <c r="N466"/>
  <c r="O466"/>
  <c r="J467"/>
  <c r="K467"/>
  <c r="L467"/>
  <c r="M467"/>
  <c r="N467"/>
  <c r="O467"/>
  <c r="J468"/>
  <c r="K468"/>
  <c r="L468"/>
  <c r="M468"/>
  <c r="N468"/>
  <c r="O468"/>
  <c r="C666"/>
  <c r="E453"/>
  <c r="E454"/>
  <c r="E455"/>
  <c r="E456"/>
  <c r="E457"/>
  <c r="E458"/>
  <c r="E459"/>
  <c r="E460"/>
  <c r="E461"/>
  <c r="E462"/>
  <c r="E463"/>
  <c r="E464"/>
  <c r="E465"/>
  <c r="E466"/>
  <c r="E467"/>
  <c r="E468"/>
  <c r="P453"/>
  <c r="P454"/>
  <c r="P455"/>
  <c r="P456"/>
  <c r="P457"/>
  <c r="P458"/>
  <c r="P459"/>
  <c r="P460"/>
  <c r="P461"/>
  <c r="P462"/>
  <c r="P463"/>
  <c r="P464"/>
  <c r="P465"/>
  <c r="P466"/>
  <c r="P467"/>
  <c r="P468"/>
  <c r="C667"/>
  <c r="F453"/>
  <c r="G453"/>
  <c r="H453"/>
  <c r="I453"/>
  <c r="F454"/>
  <c r="G454"/>
  <c r="H454"/>
  <c r="I454"/>
  <c r="F455"/>
  <c r="G455"/>
  <c r="H455"/>
  <c r="I455"/>
  <c r="F456"/>
  <c r="G456"/>
  <c r="H456"/>
  <c r="I456"/>
  <c r="F457"/>
  <c r="G457"/>
  <c r="H457"/>
  <c r="I457"/>
  <c r="F458"/>
  <c r="G458"/>
  <c r="H458"/>
  <c r="I458"/>
  <c r="F459"/>
  <c r="G459"/>
  <c r="H459"/>
  <c r="I459"/>
  <c r="F460"/>
  <c r="G460"/>
  <c r="H460"/>
  <c r="I460"/>
  <c r="F461"/>
  <c r="G461"/>
  <c r="H461"/>
  <c r="I461"/>
  <c r="F462"/>
  <c r="G462"/>
  <c r="H462"/>
  <c r="I462"/>
  <c r="F463"/>
  <c r="G463"/>
  <c r="H463"/>
  <c r="I463"/>
  <c r="F464"/>
  <c r="G464"/>
  <c r="H464"/>
  <c r="I464"/>
  <c r="F465"/>
  <c r="G465"/>
  <c r="H465"/>
  <c r="I465"/>
  <c r="F466"/>
  <c r="G466"/>
  <c r="H466"/>
  <c r="I466"/>
  <c r="F467"/>
  <c r="G467"/>
  <c r="H467"/>
  <c r="I467"/>
  <c r="F468"/>
  <c r="G468"/>
  <c r="H468"/>
  <c r="I468"/>
  <c r="C668"/>
  <c r="B453"/>
  <c r="C453"/>
  <c r="D453"/>
  <c r="B454"/>
  <c r="C454"/>
  <c r="D454"/>
  <c r="B455"/>
  <c r="C455"/>
  <c r="D455"/>
  <c r="B456"/>
  <c r="C456"/>
  <c r="D456"/>
  <c r="B457"/>
  <c r="C457"/>
  <c r="D457"/>
  <c r="B458"/>
  <c r="C458"/>
  <c r="D458"/>
  <c r="B459"/>
  <c r="C459"/>
  <c r="D459"/>
  <c r="B460"/>
  <c r="C460"/>
  <c r="D460"/>
  <c r="B461"/>
  <c r="C461"/>
  <c r="D461"/>
  <c r="B462"/>
  <c r="C462"/>
  <c r="D462"/>
  <c r="B463"/>
  <c r="C463"/>
  <c r="D463"/>
  <c r="B464"/>
  <c r="C464"/>
  <c r="D464"/>
  <c r="B465"/>
  <c r="C465"/>
  <c r="D465"/>
  <c r="B466"/>
  <c r="C466"/>
  <c r="D466"/>
  <c r="B467"/>
  <c r="C467"/>
  <c r="D467"/>
  <c r="B468"/>
  <c r="C468"/>
  <c r="D468"/>
  <c r="C669"/>
  <c r="Q453"/>
  <c r="Q454"/>
  <c r="Q455"/>
  <c r="Q456"/>
  <c r="Q457"/>
  <c r="Q458"/>
  <c r="Q459"/>
  <c r="Q460"/>
  <c r="Q461"/>
  <c r="Q462"/>
  <c r="Q463"/>
  <c r="Q464"/>
  <c r="Q465"/>
  <c r="Q466"/>
  <c r="Q467"/>
  <c r="Q468"/>
  <c r="C670"/>
  <c r="C672"/>
  <c r="C673"/>
  <c r="B672"/>
  <c r="J434"/>
  <c r="K434"/>
  <c r="L434"/>
  <c r="M434"/>
  <c r="N434"/>
  <c r="O434"/>
  <c r="J435"/>
  <c r="K435"/>
  <c r="L435"/>
  <c r="M435"/>
  <c r="N435"/>
  <c r="O435"/>
  <c r="J436"/>
  <c r="K436"/>
  <c r="L436"/>
  <c r="M436"/>
  <c r="N436"/>
  <c r="O436"/>
  <c r="J437"/>
  <c r="K437"/>
  <c r="L437"/>
  <c r="M437"/>
  <c r="N437"/>
  <c r="O437"/>
  <c r="J438"/>
  <c r="K438"/>
  <c r="L438"/>
  <c r="M438"/>
  <c r="N438"/>
  <c r="O438"/>
  <c r="J439"/>
  <c r="K439"/>
  <c r="L439"/>
  <c r="M439"/>
  <c r="N439"/>
  <c r="O439"/>
  <c r="J440"/>
  <c r="K440"/>
  <c r="L440"/>
  <c r="M440"/>
  <c r="N440"/>
  <c r="O440"/>
  <c r="J441"/>
  <c r="K441"/>
  <c r="L441"/>
  <c r="M441"/>
  <c r="N441"/>
  <c r="O441"/>
  <c r="J442"/>
  <c r="K442"/>
  <c r="L442"/>
  <c r="M442"/>
  <c r="N442"/>
  <c r="O442"/>
  <c r="J443"/>
  <c r="K443"/>
  <c r="L443"/>
  <c r="M443"/>
  <c r="N443"/>
  <c r="O443"/>
  <c r="J444"/>
  <c r="K444"/>
  <c r="L444"/>
  <c r="M444"/>
  <c r="N444"/>
  <c r="O444"/>
  <c r="J445"/>
  <c r="K445"/>
  <c r="L445"/>
  <c r="M445"/>
  <c r="N445"/>
  <c r="O445"/>
  <c r="J446"/>
  <c r="K446"/>
  <c r="L446"/>
  <c r="M446"/>
  <c r="N446"/>
  <c r="O446"/>
  <c r="J447"/>
  <c r="K447"/>
  <c r="L447"/>
  <c r="M447"/>
  <c r="N447"/>
  <c r="O447"/>
  <c r="J448"/>
  <c r="K448"/>
  <c r="L448"/>
  <c r="M448"/>
  <c r="N448"/>
  <c r="O448"/>
  <c r="J449"/>
  <c r="K449"/>
  <c r="L449"/>
  <c r="M449"/>
  <c r="N449"/>
  <c r="O449"/>
  <c r="B666"/>
  <c r="E434"/>
  <c r="E435"/>
  <c r="E436"/>
  <c r="E437"/>
  <c r="E438"/>
  <c r="E439"/>
  <c r="E440"/>
  <c r="E441"/>
  <c r="E442"/>
  <c r="E443"/>
  <c r="E444"/>
  <c r="E445"/>
  <c r="E446"/>
  <c r="E447"/>
  <c r="E448"/>
  <c r="E449"/>
  <c r="P434"/>
  <c r="P435"/>
  <c r="P436"/>
  <c r="P437"/>
  <c r="P438"/>
  <c r="P439"/>
  <c r="P440"/>
  <c r="P441"/>
  <c r="P442"/>
  <c r="P443"/>
  <c r="P444"/>
  <c r="P445"/>
  <c r="P446"/>
  <c r="P447"/>
  <c r="P448"/>
  <c r="P449"/>
  <c r="B667"/>
  <c r="F434"/>
  <c r="G434"/>
  <c r="H434"/>
  <c r="I434"/>
  <c r="F435"/>
  <c r="G435"/>
  <c r="H435"/>
  <c r="I435"/>
  <c r="F436"/>
  <c r="G436"/>
  <c r="H436"/>
  <c r="I436"/>
  <c r="F437"/>
  <c r="G437"/>
  <c r="H437"/>
  <c r="I437"/>
  <c r="F438"/>
  <c r="G438"/>
  <c r="H438"/>
  <c r="I438"/>
  <c r="F439"/>
  <c r="G439"/>
  <c r="H439"/>
  <c r="I439"/>
  <c r="F440"/>
  <c r="G440"/>
  <c r="H440"/>
  <c r="I440"/>
  <c r="F441"/>
  <c r="G441"/>
  <c r="H441"/>
  <c r="I441"/>
  <c r="F442"/>
  <c r="G442"/>
  <c r="H442"/>
  <c r="I442"/>
  <c r="F443"/>
  <c r="G443"/>
  <c r="H443"/>
  <c r="I443"/>
  <c r="F444"/>
  <c r="G444"/>
  <c r="H444"/>
  <c r="I444"/>
  <c r="F445"/>
  <c r="G445"/>
  <c r="H445"/>
  <c r="I445"/>
  <c r="F446"/>
  <c r="G446"/>
  <c r="H446"/>
  <c r="I446"/>
  <c r="F447"/>
  <c r="G447"/>
  <c r="H447"/>
  <c r="I447"/>
  <c r="F448"/>
  <c r="G448"/>
  <c r="H448"/>
  <c r="I448"/>
  <c r="F449"/>
  <c r="G449"/>
  <c r="H449"/>
  <c r="I449"/>
  <c r="B668"/>
  <c r="B434"/>
  <c r="C434"/>
  <c r="D434"/>
  <c r="B435"/>
  <c r="C435"/>
  <c r="D435"/>
  <c r="B436"/>
  <c r="C436"/>
  <c r="D436"/>
  <c r="B437"/>
  <c r="C437"/>
  <c r="D437"/>
  <c r="B438"/>
  <c r="C438"/>
  <c r="D438"/>
  <c r="B439"/>
  <c r="C439"/>
  <c r="D439"/>
  <c r="B440"/>
  <c r="C440"/>
  <c r="D440"/>
  <c r="B441"/>
  <c r="C441"/>
  <c r="D441"/>
  <c r="B442"/>
  <c r="C442"/>
  <c r="D442"/>
  <c r="B443"/>
  <c r="C443"/>
  <c r="D443"/>
  <c r="B444"/>
  <c r="C444"/>
  <c r="D444"/>
  <c r="B445"/>
  <c r="C445"/>
  <c r="D445"/>
  <c r="B446"/>
  <c r="C446"/>
  <c r="D446"/>
  <c r="B447"/>
  <c r="C447"/>
  <c r="D447"/>
  <c r="B448"/>
  <c r="C448"/>
  <c r="D448"/>
  <c r="B449"/>
  <c r="C449"/>
  <c r="D449"/>
  <c r="B669"/>
  <c r="Q434"/>
  <c r="Q435"/>
  <c r="Q436"/>
  <c r="Q437"/>
  <c r="Q438"/>
  <c r="Q439"/>
  <c r="Q440"/>
  <c r="Q441"/>
  <c r="Q442"/>
  <c r="Q443"/>
  <c r="Q444"/>
  <c r="Q445"/>
  <c r="Q446"/>
  <c r="Q447"/>
  <c r="Q448"/>
  <c r="Q449"/>
  <c r="B670"/>
  <c r="B673"/>
  <c r="L676"/>
  <c r="L677"/>
  <c r="L678"/>
  <c r="L679"/>
  <c r="L680"/>
  <c r="L683"/>
  <c r="K676"/>
  <c r="K677"/>
  <c r="K678"/>
  <c r="K679"/>
  <c r="K680"/>
  <c r="K683"/>
  <c r="J676"/>
  <c r="J677"/>
  <c r="J678"/>
  <c r="J679"/>
  <c r="J680"/>
  <c r="J683"/>
  <c r="H676"/>
  <c r="H677"/>
  <c r="H678"/>
  <c r="H679"/>
  <c r="H680"/>
  <c r="H683"/>
  <c r="G676"/>
  <c r="G677"/>
  <c r="G678"/>
  <c r="G679"/>
  <c r="G680"/>
  <c r="G683"/>
  <c r="F676"/>
  <c r="F677"/>
  <c r="F678"/>
  <c r="F679"/>
  <c r="F680"/>
  <c r="F683"/>
  <c r="D676"/>
  <c r="D677"/>
  <c r="D678"/>
  <c r="D679"/>
  <c r="D680"/>
  <c r="D683"/>
  <c r="C676"/>
  <c r="C677"/>
  <c r="C678"/>
  <c r="C679"/>
  <c r="C680"/>
  <c r="C683"/>
  <c r="B676"/>
  <c r="B677"/>
  <c r="B678"/>
  <c r="B679"/>
  <c r="B680"/>
  <c r="B683"/>
  <c r="L649"/>
  <c r="L650"/>
  <c r="L651"/>
  <c r="L652"/>
  <c r="L653"/>
  <c r="L656"/>
  <c r="K649"/>
  <c r="K650"/>
  <c r="K651"/>
  <c r="K652"/>
  <c r="K653"/>
  <c r="K656"/>
  <c r="J649"/>
  <c r="J650"/>
  <c r="J651"/>
  <c r="J652"/>
  <c r="J653"/>
  <c r="J656"/>
  <c r="H649"/>
  <c r="H650"/>
  <c r="H651"/>
  <c r="H652"/>
  <c r="H653"/>
  <c r="H656"/>
  <c r="G649"/>
  <c r="G650"/>
  <c r="G651"/>
  <c r="G652"/>
  <c r="G653"/>
  <c r="G656"/>
  <c r="F649"/>
  <c r="F650"/>
  <c r="F651"/>
  <c r="F652"/>
  <c r="F653"/>
  <c r="F656"/>
  <c r="D649"/>
  <c r="D650"/>
  <c r="D651"/>
  <c r="D652"/>
  <c r="D653"/>
  <c r="D656"/>
  <c r="C649"/>
  <c r="C650"/>
  <c r="C651"/>
  <c r="C652"/>
  <c r="C653"/>
  <c r="C656"/>
  <c r="B649"/>
  <c r="B650"/>
  <c r="B651"/>
  <c r="B652"/>
  <c r="B653"/>
  <c r="B656"/>
  <c r="L660"/>
  <c r="K660"/>
  <c r="J660"/>
  <c r="D660"/>
  <c r="C660"/>
  <c r="B660"/>
  <c r="H660"/>
  <c r="G660"/>
  <c r="F660"/>
  <c r="L687"/>
  <c r="K687"/>
  <c r="J687"/>
  <c r="H687"/>
  <c r="G687"/>
  <c r="F687"/>
  <c r="B687"/>
  <c r="C687"/>
  <c r="D687"/>
  <c r="L689"/>
  <c r="K689"/>
  <c r="J689"/>
  <c r="H689"/>
  <c r="G689"/>
  <c r="F689"/>
  <c r="D689"/>
  <c r="C689"/>
  <c r="B689"/>
  <c r="L685"/>
  <c r="K685"/>
  <c r="J685"/>
  <c r="H685"/>
  <c r="G685"/>
  <c r="F685"/>
  <c r="D685"/>
  <c r="C685"/>
  <c r="B685"/>
  <c r="H212"/>
  <c r="H305"/>
  <c r="H213"/>
  <c r="H306"/>
  <c r="H214"/>
  <c r="H307"/>
  <c r="H215"/>
  <c r="H308"/>
  <c r="H216"/>
  <c r="H309"/>
  <c r="H217"/>
  <c r="H310"/>
  <c r="H218"/>
  <c r="H311"/>
  <c r="L643"/>
  <c r="G212"/>
  <c r="G305"/>
  <c r="G213"/>
  <c r="G306"/>
  <c r="G214"/>
  <c r="G307"/>
  <c r="G215"/>
  <c r="G308"/>
  <c r="G216"/>
  <c r="G309"/>
  <c r="G217"/>
  <c r="G310"/>
  <c r="G218"/>
  <c r="G311"/>
  <c r="L642"/>
  <c r="F212"/>
  <c r="F305"/>
  <c r="F213"/>
  <c r="F306"/>
  <c r="F214"/>
  <c r="F307"/>
  <c r="F215"/>
  <c r="F308"/>
  <c r="F216"/>
  <c r="F309"/>
  <c r="F217"/>
  <c r="F310"/>
  <c r="F218"/>
  <c r="F311"/>
  <c r="L641"/>
  <c r="D212"/>
  <c r="D305"/>
  <c r="D213"/>
  <c r="D306"/>
  <c r="D214"/>
  <c r="D307"/>
  <c r="D215"/>
  <c r="D308"/>
  <c r="D216"/>
  <c r="D309"/>
  <c r="D217"/>
  <c r="D310"/>
  <c r="D218"/>
  <c r="D311"/>
  <c r="E212"/>
  <c r="E305"/>
  <c r="E213"/>
  <c r="E306"/>
  <c r="E214"/>
  <c r="E307"/>
  <c r="E215"/>
  <c r="E308"/>
  <c r="E216"/>
  <c r="E309"/>
  <c r="E217"/>
  <c r="E310"/>
  <c r="E218"/>
  <c r="E311"/>
  <c r="L640"/>
  <c r="B212"/>
  <c r="B305"/>
  <c r="B213"/>
  <c r="B306"/>
  <c r="B214"/>
  <c r="B307"/>
  <c r="B215"/>
  <c r="B308"/>
  <c r="B216"/>
  <c r="B309"/>
  <c r="B217"/>
  <c r="B310"/>
  <c r="B218"/>
  <c r="B311"/>
  <c r="C212"/>
  <c r="C305"/>
  <c r="C213"/>
  <c r="C306"/>
  <c r="C214"/>
  <c r="C307"/>
  <c r="C215"/>
  <c r="C308"/>
  <c r="C216"/>
  <c r="C309"/>
  <c r="C217"/>
  <c r="C310"/>
  <c r="C218"/>
  <c r="C311"/>
  <c r="L639"/>
  <c r="H202"/>
  <c r="H295"/>
  <c r="H203"/>
  <c r="H296"/>
  <c r="H204"/>
  <c r="H297"/>
  <c r="H205"/>
  <c r="H298"/>
  <c r="H206"/>
  <c r="H299"/>
  <c r="H207"/>
  <c r="H300"/>
  <c r="H208"/>
  <c r="H301"/>
  <c r="K643"/>
  <c r="G202"/>
  <c r="G295"/>
  <c r="G203"/>
  <c r="G296"/>
  <c r="G204"/>
  <c r="G297"/>
  <c r="G205"/>
  <c r="G298"/>
  <c r="G206"/>
  <c r="G299"/>
  <c r="G207"/>
  <c r="G300"/>
  <c r="G208"/>
  <c r="G301"/>
  <c r="K642"/>
  <c r="F202"/>
  <c r="F295"/>
  <c r="F203"/>
  <c r="F296"/>
  <c r="F204"/>
  <c r="F297"/>
  <c r="F205"/>
  <c r="F298"/>
  <c r="F206"/>
  <c r="F299"/>
  <c r="F207"/>
  <c r="F300"/>
  <c r="F208"/>
  <c r="F301"/>
  <c r="K641"/>
  <c r="D202"/>
  <c r="D295"/>
  <c r="D203"/>
  <c r="D296"/>
  <c r="D204"/>
  <c r="D297"/>
  <c r="D205"/>
  <c r="D298"/>
  <c r="D206"/>
  <c r="D299"/>
  <c r="D207"/>
  <c r="D300"/>
  <c r="D208"/>
  <c r="D301"/>
  <c r="E202"/>
  <c r="E295"/>
  <c r="E203"/>
  <c r="E296"/>
  <c r="E204"/>
  <c r="E297"/>
  <c r="E205"/>
  <c r="E298"/>
  <c r="E206"/>
  <c r="E299"/>
  <c r="E207"/>
  <c r="E300"/>
  <c r="E208"/>
  <c r="E301"/>
  <c r="K640"/>
  <c r="B202"/>
  <c r="B295"/>
  <c r="B203"/>
  <c r="B296"/>
  <c r="B204"/>
  <c r="B297"/>
  <c r="B205"/>
  <c r="B298"/>
  <c r="B206"/>
  <c r="B299"/>
  <c r="B207"/>
  <c r="B300"/>
  <c r="B208"/>
  <c r="B301"/>
  <c r="C202"/>
  <c r="C295"/>
  <c r="C203"/>
  <c r="C296"/>
  <c r="C204"/>
  <c r="C297"/>
  <c r="C205"/>
  <c r="C298"/>
  <c r="C206"/>
  <c r="C299"/>
  <c r="C207"/>
  <c r="C300"/>
  <c r="C208"/>
  <c r="C301"/>
  <c r="K639"/>
  <c r="H192"/>
  <c r="H285"/>
  <c r="H193"/>
  <c r="H286"/>
  <c r="H194"/>
  <c r="H287"/>
  <c r="H195"/>
  <c r="H288"/>
  <c r="H196"/>
  <c r="H289"/>
  <c r="H197"/>
  <c r="H290"/>
  <c r="H198"/>
  <c r="H291"/>
  <c r="J643"/>
  <c r="G192"/>
  <c r="G285"/>
  <c r="G193"/>
  <c r="G286"/>
  <c r="G194"/>
  <c r="G287"/>
  <c r="G195"/>
  <c r="G288"/>
  <c r="G196"/>
  <c r="G289"/>
  <c r="G197"/>
  <c r="G290"/>
  <c r="G198"/>
  <c r="G291"/>
  <c r="J642"/>
  <c r="F192"/>
  <c r="F285"/>
  <c r="F193"/>
  <c r="F286"/>
  <c r="F194"/>
  <c r="F287"/>
  <c r="F195"/>
  <c r="F288"/>
  <c r="F196"/>
  <c r="F289"/>
  <c r="F197"/>
  <c r="F290"/>
  <c r="F198"/>
  <c r="F291"/>
  <c r="J641"/>
  <c r="D192"/>
  <c r="D285"/>
  <c r="D193"/>
  <c r="D286"/>
  <c r="D194"/>
  <c r="D287"/>
  <c r="D195"/>
  <c r="D288"/>
  <c r="D196"/>
  <c r="D289"/>
  <c r="D197"/>
  <c r="D290"/>
  <c r="D198"/>
  <c r="D291"/>
  <c r="E192"/>
  <c r="E285"/>
  <c r="E193"/>
  <c r="E286"/>
  <c r="E194"/>
  <c r="E287"/>
  <c r="E195"/>
  <c r="E288"/>
  <c r="E196"/>
  <c r="E289"/>
  <c r="E197"/>
  <c r="E290"/>
  <c r="E198"/>
  <c r="E291"/>
  <c r="J640"/>
  <c r="B192"/>
  <c r="B285"/>
  <c r="B193"/>
  <c r="B286"/>
  <c r="B194"/>
  <c r="B287"/>
  <c r="B195"/>
  <c r="B288"/>
  <c r="B196"/>
  <c r="B289"/>
  <c r="B197"/>
  <c r="B290"/>
  <c r="B198"/>
  <c r="B291"/>
  <c r="C192"/>
  <c r="C285"/>
  <c r="C193"/>
  <c r="C286"/>
  <c r="C194"/>
  <c r="C287"/>
  <c r="C195"/>
  <c r="C288"/>
  <c r="C196"/>
  <c r="C289"/>
  <c r="C197"/>
  <c r="C290"/>
  <c r="C198"/>
  <c r="C291"/>
  <c r="J639"/>
  <c r="H274"/>
  <c r="H275"/>
  <c r="H276"/>
  <c r="H277"/>
  <c r="H278"/>
  <c r="H279"/>
  <c r="H280"/>
  <c r="H643"/>
  <c r="H264"/>
  <c r="H265"/>
  <c r="H266"/>
  <c r="H267"/>
  <c r="H268"/>
  <c r="H269"/>
  <c r="H270"/>
  <c r="G643"/>
  <c r="H254"/>
  <c r="H255"/>
  <c r="H256"/>
  <c r="H257"/>
  <c r="H258"/>
  <c r="H259"/>
  <c r="H260"/>
  <c r="F643"/>
  <c r="G274"/>
  <c r="G275"/>
  <c r="G276"/>
  <c r="G277"/>
  <c r="G278"/>
  <c r="G279"/>
  <c r="G280"/>
  <c r="H642"/>
  <c r="G264"/>
  <c r="G265"/>
  <c r="G266"/>
  <c r="G267"/>
  <c r="G268"/>
  <c r="G269"/>
  <c r="G270"/>
  <c r="G642"/>
  <c r="G254"/>
  <c r="G255"/>
  <c r="G256"/>
  <c r="G257"/>
  <c r="G258"/>
  <c r="G259"/>
  <c r="G260"/>
  <c r="F642"/>
  <c r="F274"/>
  <c r="F275"/>
  <c r="F276"/>
  <c r="F277"/>
  <c r="F278"/>
  <c r="F279"/>
  <c r="F280"/>
  <c r="H641"/>
  <c r="F264"/>
  <c r="F265"/>
  <c r="F266"/>
  <c r="F267"/>
  <c r="F268"/>
  <c r="F269"/>
  <c r="F270"/>
  <c r="G641"/>
  <c r="F254"/>
  <c r="F255"/>
  <c r="F256"/>
  <c r="F257"/>
  <c r="F258"/>
  <c r="F259"/>
  <c r="F260"/>
  <c r="F641"/>
  <c r="D264"/>
  <c r="D265"/>
  <c r="D266"/>
  <c r="D267"/>
  <c r="D268"/>
  <c r="D269"/>
  <c r="D270"/>
  <c r="E264"/>
  <c r="E265"/>
  <c r="E266"/>
  <c r="E267"/>
  <c r="E268"/>
  <c r="E269"/>
  <c r="E270"/>
  <c r="G640"/>
  <c r="D274"/>
  <c r="D275"/>
  <c r="D276"/>
  <c r="D277"/>
  <c r="D278"/>
  <c r="D279"/>
  <c r="D280"/>
  <c r="E274"/>
  <c r="E275"/>
  <c r="E276"/>
  <c r="E277"/>
  <c r="E278"/>
  <c r="E279"/>
  <c r="E280"/>
  <c r="H640"/>
  <c r="B274"/>
  <c r="B275"/>
  <c r="B276"/>
  <c r="B277"/>
  <c r="B278"/>
  <c r="B279"/>
  <c r="B280"/>
  <c r="C274"/>
  <c r="C275"/>
  <c r="C276"/>
  <c r="C277"/>
  <c r="C278"/>
  <c r="C279"/>
  <c r="C280"/>
  <c r="H639"/>
  <c r="B264"/>
  <c r="B265"/>
  <c r="B266"/>
  <c r="B267"/>
  <c r="B268"/>
  <c r="B269"/>
  <c r="B270"/>
  <c r="C264"/>
  <c r="C265"/>
  <c r="C266"/>
  <c r="C267"/>
  <c r="C268"/>
  <c r="C269"/>
  <c r="C270"/>
  <c r="G639"/>
  <c r="D254"/>
  <c r="D255"/>
  <c r="D256"/>
  <c r="D257"/>
  <c r="D258"/>
  <c r="D259"/>
  <c r="D260"/>
  <c r="E254"/>
  <c r="E255"/>
  <c r="E256"/>
  <c r="E257"/>
  <c r="E258"/>
  <c r="E259"/>
  <c r="E260"/>
  <c r="F640"/>
  <c r="B254"/>
  <c r="B255"/>
  <c r="B256"/>
  <c r="B257"/>
  <c r="B258"/>
  <c r="B259"/>
  <c r="B260"/>
  <c r="C254"/>
  <c r="C255"/>
  <c r="C256"/>
  <c r="C257"/>
  <c r="C258"/>
  <c r="C259"/>
  <c r="C260"/>
  <c r="F639"/>
  <c r="H243"/>
  <c r="H244"/>
  <c r="H245"/>
  <c r="H246"/>
  <c r="H247"/>
  <c r="H248"/>
  <c r="H249"/>
  <c r="D643"/>
  <c r="H233"/>
  <c r="H234"/>
  <c r="H235"/>
  <c r="H236"/>
  <c r="H237"/>
  <c r="H238"/>
  <c r="H239"/>
  <c r="C643"/>
  <c r="H223"/>
  <c r="H224"/>
  <c r="H225"/>
  <c r="H226"/>
  <c r="H227"/>
  <c r="H228"/>
  <c r="H229"/>
  <c r="B643"/>
  <c r="B233"/>
  <c r="B234"/>
  <c r="B235"/>
  <c r="B236"/>
  <c r="B237"/>
  <c r="B238"/>
  <c r="B239"/>
  <c r="C233"/>
  <c r="C234"/>
  <c r="C235"/>
  <c r="C236"/>
  <c r="C237"/>
  <c r="C238"/>
  <c r="C239"/>
  <c r="C639"/>
  <c r="B243"/>
  <c r="B244"/>
  <c r="B245"/>
  <c r="B246"/>
  <c r="B247"/>
  <c r="B248"/>
  <c r="B249"/>
  <c r="C243"/>
  <c r="C244"/>
  <c r="C245"/>
  <c r="C246"/>
  <c r="C247"/>
  <c r="C248"/>
  <c r="C249"/>
  <c r="D639"/>
  <c r="D233"/>
  <c r="D234"/>
  <c r="D235"/>
  <c r="D236"/>
  <c r="D237"/>
  <c r="D238"/>
  <c r="D239"/>
  <c r="E233"/>
  <c r="E234"/>
  <c r="E235"/>
  <c r="E236"/>
  <c r="E237"/>
  <c r="E238"/>
  <c r="E239"/>
  <c r="C640"/>
  <c r="D243"/>
  <c r="D244"/>
  <c r="D245"/>
  <c r="D246"/>
  <c r="D247"/>
  <c r="D248"/>
  <c r="D249"/>
  <c r="E243"/>
  <c r="E244"/>
  <c r="E245"/>
  <c r="E246"/>
  <c r="E247"/>
  <c r="E248"/>
  <c r="E249"/>
  <c r="D640"/>
  <c r="F233"/>
  <c r="F234"/>
  <c r="F235"/>
  <c r="F236"/>
  <c r="F237"/>
  <c r="F238"/>
  <c r="F239"/>
  <c r="C641"/>
  <c r="F243"/>
  <c r="F244"/>
  <c r="F245"/>
  <c r="F246"/>
  <c r="F247"/>
  <c r="F248"/>
  <c r="F249"/>
  <c r="D641"/>
  <c r="G233"/>
  <c r="G234"/>
  <c r="G235"/>
  <c r="G236"/>
  <c r="G237"/>
  <c r="G238"/>
  <c r="G239"/>
  <c r="C642"/>
  <c r="G243"/>
  <c r="G244"/>
  <c r="G245"/>
  <c r="G246"/>
  <c r="G247"/>
  <c r="G248"/>
  <c r="G249"/>
  <c r="D642"/>
  <c r="G223"/>
  <c r="G224"/>
  <c r="G225"/>
  <c r="G226"/>
  <c r="G227"/>
  <c r="G228"/>
  <c r="G229"/>
  <c r="B642"/>
  <c r="F223"/>
  <c r="F224"/>
  <c r="F225"/>
  <c r="F226"/>
  <c r="F227"/>
  <c r="F228"/>
  <c r="F229"/>
  <c r="B641"/>
  <c r="D223"/>
  <c r="D224"/>
  <c r="D225"/>
  <c r="D226"/>
  <c r="D227"/>
  <c r="D228"/>
  <c r="D229"/>
  <c r="E223"/>
  <c r="E224"/>
  <c r="E225"/>
  <c r="E226"/>
  <c r="E227"/>
  <c r="E228"/>
  <c r="E229"/>
  <c r="B640"/>
  <c r="B223"/>
  <c r="B224"/>
  <c r="B225"/>
  <c r="B226"/>
  <c r="B227"/>
  <c r="B228"/>
  <c r="B229"/>
  <c r="C223"/>
  <c r="C224"/>
  <c r="C225"/>
  <c r="C226"/>
  <c r="C227"/>
  <c r="C228"/>
  <c r="C229"/>
  <c r="B639"/>
  <c r="A586"/>
  <c r="A567"/>
  <c r="A548"/>
  <c r="A528"/>
  <c r="A509"/>
  <c r="A490"/>
  <c r="A470"/>
  <c r="A451"/>
  <c r="A432"/>
  <c r="A412"/>
  <c r="A393"/>
  <c r="A374"/>
  <c r="A303"/>
  <c r="A293"/>
  <c r="A283"/>
  <c r="A272"/>
  <c r="A262"/>
  <c r="A252"/>
  <c r="A231"/>
  <c r="A241"/>
  <c r="A221"/>
  <c r="A190"/>
  <c r="A210"/>
  <c r="A200"/>
  <c r="AD642"/>
  <c r="AC642"/>
  <c r="AB642"/>
  <c r="AA642"/>
  <c r="Z642"/>
  <c r="Y642"/>
  <c r="X642"/>
  <c r="W642"/>
  <c r="V642"/>
  <c r="U642"/>
  <c r="T642"/>
  <c r="S642"/>
  <c r="R642"/>
  <c r="Q642"/>
  <c r="P642"/>
  <c r="O642"/>
  <c r="N642"/>
  <c r="AD641"/>
  <c r="T122" i="8"/>
  <c r="AC641" i="12"/>
  <c r="AB641"/>
  <c r="AA641"/>
  <c r="Q122" i="8"/>
  <c r="Z641" i="12"/>
  <c r="P122" i="8"/>
  <c r="Y641" i="12"/>
  <c r="O122" i="8"/>
  <c r="X641" i="12"/>
  <c r="N122" i="8"/>
  <c r="W641" i="12"/>
  <c r="M122" i="8"/>
  <c r="V641" i="12"/>
  <c r="L122" i="8"/>
  <c r="U641" i="12"/>
  <c r="K122" i="8"/>
  <c r="T641" i="12"/>
  <c r="J122" i="8"/>
  <c r="S641" i="12"/>
  <c r="I122" i="8"/>
  <c r="R641" i="12"/>
  <c r="H122" i="8"/>
  <c r="Q641" i="12"/>
  <c r="G122" i="8"/>
  <c r="P641" i="12"/>
  <c r="F122" i="8"/>
  <c r="O641" i="12"/>
  <c r="N641"/>
  <c r="AD640"/>
  <c r="T101" i="8"/>
  <c r="AC640" i="12"/>
  <c r="AB640"/>
  <c r="AA640"/>
  <c r="Q101" i="8"/>
  <c r="Z640" i="12"/>
  <c r="P101" i="8"/>
  <c r="Y640" i="12"/>
  <c r="O101" i="8"/>
  <c r="X640" i="12"/>
  <c r="N101" i="8"/>
  <c r="W640" i="12"/>
  <c r="M101" i="8"/>
  <c r="V640" i="12"/>
  <c r="L101" i="8"/>
  <c r="U640" i="12"/>
  <c r="K101" i="8"/>
  <c r="T640" i="12"/>
  <c r="J101" i="8"/>
  <c r="S640" i="12"/>
  <c r="I101" i="8"/>
  <c r="R640" i="12"/>
  <c r="H101" i="8"/>
  <c r="Q640" i="12"/>
  <c r="G101" i="8"/>
  <c r="P640" i="12"/>
  <c r="F101" i="8"/>
  <c r="O640" i="12"/>
  <c r="N640"/>
  <c r="L646"/>
  <c r="L662"/>
  <c r="K646"/>
  <c r="K662"/>
  <c r="J646"/>
  <c r="J662"/>
  <c r="L658"/>
  <c r="K658"/>
  <c r="J658"/>
  <c r="H646"/>
  <c r="H662"/>
  <c r="G646"/>
  <c r="G662"/>
  <c r="F646"/>
  <c r="F662"/>
  <c r="H658"/>
  <c r="G658"/>
  <c r="F658"/>
  <c r="D646"/>
  <c r="C646"/>
  <c r="B646"/>
  <c r="D662"/>
  <c r="C662"/>
  <c r="B662"/>
  <c r="D658"/>
  <c r="C658"/>
  <c r="B658"/>
  <c r="M616"/>
  <c r="V616"/>
  <c r="W616"/>
  <c r="X616"/>
  <c r="Y616"/>
  <c r="Z616"/>
  <c r="AA616"/>
  <c r="K610"/>
  <c r="Q616"/>
  <c r="AB616"/>
  <c r="K611"/>
  <c r="R616"/>
  <c r="S616"/>
  <c r="T616"/>
  <c r="U616"/>
  <c r="K612"/>
  <c r="N616"/>
  <c r="O616"/>
  <c r="P616"/>
  <c r="K613"/>
  <c r="AC616"/>
  <c r="K614"/>
  <c r="K616"/>
  <c r="K617"/>
  <c r="M626"/>
  <c r="V626"/>
  <c r="W626"/>
  <c r="X626"/>
  <c r="Y626"/>
  <c r="Z626"/>
  <c r="AA626"/>
  <c r="K620"/>
  <c r="Q626"/>
  <c r="AB626"/>
  <c r="K621"/>
  <c r="R626"/>
  <c r="S626"/>
  <c r="T626"/>
  <c r="U626"/>
  <c r="K622"/>
  <c r="N626"/>
  <c r="O626"/>
  <c r="P626"/>
  <c r="K623"/>
  <c r="AC626"/>
  <c r="K624"/>
  <c r="K627"/>
  <c r="K631"/>
  <c r="K633"/>
  <c r="M615"/>
  <c r="V615"/>
  <c r="W615"/>
  <c r="X615"/>
  <c r="Y615"/>
  <c r="Z615"/>
  <c r="AA615"/>
  <c r="J610"/>
  <c r="Q615"/>
  <c r="AB615"/>
  <c r="J611"/>
  <c r="R615"/>
  <c r="S615"/>
  <c r="T615"/>
  <c r="U615"/>
  <c r="J612"/>
  <c r="N615"/>
  <c r="O615"/>
  <c r="P615"/>
  <c r="J613"/>
  <c r="AC615"/>
  <c r="J614"/>
  <c r="J616"/>
  <c r="J617"/>
  <c r="J631"/>
  <c r="J633"/>
  <c r="M614"/>
  <c r="V614"/>
  <c r="W614"/>
  <c r="X614"/>
  <c r="Y614"/>
  <c r="Z614"/>
  <c r="AA614"/>
  <c r="I610"/>
  <c r="Q614"/>
  <c r="AB614"/>
  <c r="I611"/>
  <c r="R614"/>
  <c r="S614"/>
  <c r="T614"/>
  <c r="U614"/>
  <c r="I612"/>
  <c r="N614"/>
  <c r="O614"/>
  <c r="P614"/>
  <c r="I613"/>
  <c r="AC614"/>
  <c r="I614"/>
  <c r="I616"/>
  <c r="I617"/>
  <c r="M624"/>
  <c r="V624"/>
  <c r="W624"/>
  <c r="X624"/>
  <c r="Y624"/>
  <c r="Z624"/>
  <c r="AA624"/>
  <c r="I620"/>
  <c r="Q624"/>
  <c r="AB624"/>
  <c r="I621"/>
  <c r="R624"/>
  <c r="S624"/>
  <c r="T624"/>
  <c r="U624"/>
  <c r="I622"/>
  <c r="N624"/>
  <c r="O624"/>
  <c r="P624"/>
  <c r="I623"/>
  <c r="AC624"/>
  <c r="I624"/>
  <c r="I627"/>
  <c r="I631"/>
  <c r="I633"/>
  <c r="K629"/>
  <c r="J629"/>
  <c r="I629"/>
  <c r="G23" i="2"/>
  <c r="F23"/>
  <c r="E23"/>
  <c r="G3"/>
  <c r="E3"/>
  <c r="F3"/>
  <c r="C4" i="3"/>
  <c r="C5"/>
  <c r="C6"/>
  <c r="C7"/>
  <c r="B7"/>
  <c r="B6"/>
  <c r="B5"/>
  <c r="B4"/>
  <c r="D121" i="8"/>
  <c r="D120"/>
  <c r="D119"/>
  <c r="D118"/>
  <c r="D117"/>
  <c r="D116"/>
  <c r="D115"/>
  <c r="D114"/>
  <c r="D113"/>
  <c r="D112"/>
  <c r="D111"/>
  <c r="D110"/>
  <c r="D109"/>
  <c r="D108"/>
  <c r="D107"/>
  <c r="D106"/>
  <c r="D105"/>
  <c r="C103"/>
  <c r="E122"/>
  <c r="D122"/>
  <c r="D100"/>
  <c r="J54"/>
  <c r="K54"/>
  <c r="D53"/>
  <c r="L53"/>
  <c r="D52"/>
  <c r="L52"/>
  <c r="D51"/>
  <c r="L51"/>
  <c r="D50"/>
  <c r="L50"/>
  <c r="D49"/>
  <c r="L49"/>
  <c r="D48"/>
  <c r="L48"/>
  <c r="D47"/>
  <c r="L47"/>
  <c r="D43"/>
  <c r="L43"/>
  <c r="D42"/>
  <c r="L42"/>
  <c r="D41"/>
  <c r="L41"/>
  <c r="D40"/>
  <c r="L40"/>
  <c r="D39"/>
  <c r="L39"/>
  <c r="D38"/>
  <c r="L38"/>
  <c r="D37"/>
  <c r="L37"/>
  <c r="L33"/>
  <c r="L32"/>
  <c r="L31"/>
  <c r="L30"/>
  <c r="L29"/>
  <c r="L28"/>
  <c r="L27"/>
  <c r="G31" i="2"/>
  <c r="F31"/>
  <c r="E31"/>
  <c r="D31"/>
  <c r="F46" i="3"/>
  <c r="F47"/>
  <c r="E46"/>
  <c r="E47"/>
  <c r="D46"/>
  <c r="D47"/>
  <c r="D11"/>
  <c r="B69"/>
  <c r="B39"/>
  <c r="D96" i="8"/>
  <c r="D95"/>
  <c r="D94"/>
  <c r="D93"/>
  <c r="D92"/>
  <c r="D91"/>
  <c r="D90"/>
  <c r="D89"/>
  <c r="D88"/>
  <c r="D87"/>
  <c r="D86"/>
  <c r="D85"/>
  <c r="D84"/>
  <c r="J11" i="3"/>
  <c r="I11"/>
  <c r="H11"/>
  <c r="F11"/>
  <c r="E11"/>
  <c r="G18" i="8"/>
  <c r="F18"/>
  <c r="E18"/>
  <c r="E101"/>
  <c r="D101"/>
  <c r="R80"/>
  <c r="Q80"/>
  <c r="P80"/>
  <c r="O80"/>
  <c r="N80"/>
  <c r="M80"/>
  <c r="L80"/>
  <c r="K80"/>
  <c r="J80"/>
  <c r="I80"/>
  <c r="H80"/>
  <c r="G80"/>
  <c r="F80"/>
  <c r="E80"/>
  <c r="I34"/>
  <c r="H34"/>
  <c r="G34"/>
  <c r="F34"/>
  <c r="E34"/>
  <c r="I54"/>
  <c r="H54"/>
  <c r="G54"/>
  <c r="F54"/>
  <c r="E54"/>
  <c r="I44"/>
  <c r="H44"/>
  <c r="G44"/>
  <c r="F44"/>
  <c r="E44"/>
  <c r="D44"/>
  <c r="D54"/>
  <c r="F10"/>
  <c r="G10"/>
  <c r="E10"/>
  <c r="C46"/>
  <c r="C36"/>
  <c r="C26"/>
  <c r="C61"/>
  <c r="C82"/>
  <c r="D35"/>
</calcChain>
</file>

<file path=xl/comments1.xml><?xml version="1.0" encoding="utf-8"?>
<comments xmlns="http://schemas.openxmlformats.org/spreadsheetml/2006/main">
  <authors>
    <author>Jussi Rasinmäki</author>
  </authors>
  <commentList>
    <comment ref="B13" authorId="0">
      <text>
        <r>
          <rPr>
            <sz val="9"/>
            <color indexed="81"/>
            <rFont val="Calibri"/>
            <family val="2"/>
          </rPr>
          <t>Tällä luvulla säädellään pinta-alojen loogisuustarkistuksien herkkyyttä välilehdellä "3. Maankäytön muutos". 
Periaatteessa lähtötilanteen ja lopputilanteen pinta-alojen summien tulisi tästämä täysin, mutta tällä luvulla voidaan asettaa summien välille sallittavan eron suuruus. 
Mitä suuremman luvun asetat tähän, sitä epätarkempia lopputulokset ovat</t>
        </r>
      </text>
    </comment>
  </commentList>
</comments>
</file>

<file path=xl/comments2.xml><?xml version="1.0" encoding="utf-8"?>
<comments xmlns="http://schemas.openxmlformats.org/spreadsheetml/2006/main">
  <authors>
    <author>Jussi Rasinmäki</author>
  </authors>
  <commentList>
    <comment ref="B11" authorId="0">
      <text>
        <r>
          <rPr>
            <b/>
            <sz val="9"/>
            <color indexed="81"/>
            <rFont val="Calibri"/>
            <family val="2"/>
          </rPr>
          <t>vastaa viheraluehoitoluokkia C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vastaa viheraluehoitoluokkaa B1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vastaa viheraluehoitoluokkia B, paitsi B1</t>
        </r>
      </text>
    </comment>
    <comment ref="B16" authorId="0">
      <text>
        <r>
          <rPr>
            <b/>
            <sz val="9"/>
            <color indexed="81"/>
            <rFont val="Calibri"/>
            <family val="2"/>
          </rPr>
          <t>vastaa viheraluehoitoluokkia A</t>
        </r>
      </text>
    </comment>
    <comment ref="B17" authorId="0">
      <text>
        <r>
          <rPr>
            <b/>
            <sz val="9"/>
            <color indexed="81"/>
            <rFont val="Calibri"/>
            <family val="2"/>
          </rPr>
          <t>rakennetut ja asvaltoidut alueet</t>
        </r>
      </text>
    </comment>
  </commentList>
</comments>
</file>

<file path=xl/sharedStrings.xml><?xml version="1.0" encoding="utf-8"?>
<sst xmlns="http://schemas.openxmlformats.org/spreadsheetml/2006/main" count="1538" uniqueCount="255">
  <si>
    <t>Viherkansien ja viherkattojen pinta-ala</t>
  </si>
  <si>
    <t>metsämaa</t>
  </si>
  <si>
    <t>ha</t>
  </si>
  <si>
    <t>Lähtötilanne</t>
  </si>
  <si>
    <t>k-m²</t>
  </si>
  <si>
    <t>puu</t>
  </si>
  <si>
    <t>betoni</t>
  </si>
  <si>
    <t>A1, edustusviheralueet</t>
  </si>
  <si>
    <t>A2, käyttöviheralueet</t>
  </si>
  <si>
    <t>A3, käyttö- ja suojaviheralueet</t>
  </si>
  <si>
    <t>B1, maisemapellot</t>
  </si>
  <si>
    <t>B2, käyttöniityt</t>
  </si>
  <si>
    <t>B3, maisemaniityt ja laidunalueet</t>
  </si>
  <si>
    <t>B4, avoimet alueet</t>
  </si>
  <si>
    <t>B5, arvoniityt</t>
  </si>
  <si>
    <t>C1, lähimetsät</t>
  </si>
  <si>
    <t>C2, ulkoilu- ja virkistysmetsät</t>
  </si>
  <si>
    <t>C3, suojaviheralueet</t>
  </si>
  <si>
    <t>C4, talousmetsät</t>
  </si>
  <si>
    <t>C5, arvometsät ja suojelualueet</t>
  </si>
  <si>
    <t>m²</t>
  </si>
  <si>
    <t>kpl</t>
  </si>
  <si>
    <t>Muut viherrakenteet</t>
  </si>
  <si>
    <t>Suunnitelmat</t>
  </si>
  <si>
    <t>Suunnittelualueen pinta-ala, ha</t>
  </si>
  <si>
    <t>Kasvillisuuden hiilivaraston muutos</t>
  </si>
  <si>
    <t>Suunnitelma</t>
  </si>
  <si>
    <t>rakennettu alue</t>
  </si>
  <si>
    <t>A1</t>
  </si>
  <si>
    <t>A2</t>
  </si>
  <si>
    <t>A3</t>
  </si>
  <si>
    <t>B1</t>
  </si>
  <si>
    <t>B2</t>
  </si>
  <si>
    <t>B3</t>
  </si>
  <si>
    <t>B5</t>
  </si>
  <si>
    <t>C1</t>
  </si>
  <si>
    <t>C2</t>
  </si>
  <si>
    <t>C3</t>
  </si>
  <si>
    <t>C4</t>
  </si>
  <si>
    <t>C5</t>
  </si>
  <si>
    <t>B4</t>
  </si>
  <si>
    <t>Maaperän hiilivaraston muutos</t>
  </si>
  <si>
    <t>viherrakenteet</t>
  </si>
  <si>
    <t>katu- ja tonttipuut</t>
  </si>
  <si>
    <t>pelto</t>
  </si>
  <si>
    <t>muut avoin viheralue</t>
  </si>
  <si>
    <t>rakennettu viheralue</t>
  </si>
  <si>
    <t>muu avoin viheralue</t>
  </si>
  <si>
    <t>viherkansi, puuton</t>
  </si>
  <si>
    <t>viherkansi puilla</t>
  </si>
  <si>
    <t>viherkatto</t>
  </si>
  <si>
    <t>metsämaa, turve</t>
  </si>
  <si>
    <t>metsämaa, kivennäismaa</t>
  </si>
  <si>
    <t>pelto, kivennäismaa</t>
  </si>
  <si>
    <t>pelto, turve</t>
  </si>
  <si>
    <t>Syötä arvot valkoisiin soluihin</t>
  </si>
  <si>
    <t>metsästä pelloksi, metsästä muuksi avoimeksi viheralueeksi jne.</t>
  </si>
  <si>
    <t xml:space="preserve">Lähtötilanne ja muutos lähtötilanteeseen; montako hehtaaria metsästä on edelleen metsää, montako hehtaaria on muuttunut </t>
  </si>
  <si>
    <t>Suunnitelma:</t>
  </si>
  <si>
    <t>Tällä välilehdellä määritellään maankäytön muutokset. Ne voi määritellä kolmella eri tarkkuustasolla</t>
  </si>
  <si>
    <t>Yhteensä</t>
  </si>
  <si>
    <t>50 v kuluttua rakentamisesta</t>
  </si>
  <si>
    <t>100 v kuluttua rakentamisesta</t>
  </si>
  <si>
    <t>10 v kuluttua rakentamisesta</t>
  </si>
  <si>
    <t>Kaupunki</t>
  </si>
  <si>
    <t>Espoo</t>
  </si>
  <si>
    <t>Helsinki</t>
  </si>
  <si>
    <t>Lahti</t>
  </si>
  <si>
    <t>Turku</t>
  </si>
  <si>
    <t>Vantaa</t>
  </si>
  <si>
    <t>Kasvillisuus</t>
  </si>
  <si>
    <t>Maaperä</t>
  </si>
  <si>
    <t>Rakenteiden hiilijalanjälki</t>
  </si>
  <si>
    <t>Betoni</t>
  </si>
  <si>
    <t>Hiilivaraston muutos maankäytön muutoksista</t>
  </si>
  <si>
    <r>
      <t>tn CO</t>
    </r>
    <r>
      <rPr>
        <b/>
        <vertAlign val="subscript"/>
        <sz val="12"/>
        <color indexed="8"/>
        <rFont val="Calibri"/>
      </rPr>
      <t>2</t>
    </r>
    <r>
      <rPr>
        <b/>
        <sz val="12"/>
        <color indexed="8"/>
        <rFont val="Calibri"/>
        <family val="2"/>
      </rPr>
      <t>-e</t>
    </r>
  </si>
  <si>
    <r>
      <t>tn CO</t>
    </r>
    <r>
      <rPr>
        <b/>
        <vertAlign val="subscript"/>
        <sz val="12"/>
        <color indexed="8"/>
        <rFont val="Calibri"/>
      </rPr>
      <t>2</t>
    </r>
    <r>
      <rPr>
        <b/>
        <sz val="12"/>
        <color indexed="8"/>
        <rFont val="Calibri"/>
        <family val="2"/>
      </rPr>
      <t>-e</t>
    </r>
  </si>
  <si>
    <t xml:space="preserve"> laskennan kannalta pakolliset lähtötiedot</t>
  </si>
  <si>
    <t xml:space="preserve"> laskennan kannalta valinnaiset lähtötiedot, jotka tarkentavat tulosta hiilivarastojen muutoksesta</t>
  </si>
  <si>
    <t>Perustiedot</t>
  </si>
  <si>
    <t>Maankäytön muutokset lähtötilanteen ja suunnitelman mukaisina maankäyttöluokkien kokonaispinta-</t>
  </si>
  <si>
    <t>aloina</t>
  </si>
  <si>
    <t>Jos kyseessä on täydennysrakentaminen</t>
  </si>
  <si>
    <t>3. Tarkin määrittely; muutokset viheraluehoitoluokkien välillä</t>
  </si>
  <si>
    <t>2. Tarkempi määrittely; muutokset päämaankäyttöluokkien välillä</t>
  </si>
  <si>
    <t>1. Yleistävin määrittely; maankäytön kokonaispinta-alamuutokset</t>
  </si>
  <si>
    <t>Lähtötilanne ja muutos lähtötilanteeseen; montako hehtaaria luokasta A1 on edelleen A1:stä, montako hehtaaria on muuttunut A1:stä, A2:ksi, A3:ksi, B1:ksi, jne.</t>
  </si>
  <si>
    <t>Maankäyttöluokkien pinta-alojen muutokset suunnitelmissa.</t>
  </si>
  <si>
    <t>10 v muutoksesta</t>
  </si>
  <si>
    <t>50 v muutoksesta</t>
  </si>
  <si>
    <t>100 v muutoksesta</t>
  </si>
  <si>
    <t>Maaperän hiilivarastojen muutokset viheraluehoitoluokittain</t>
  </si>
  <si>
    <t>Alueellisen hiilitaseen laskentatyökalu</t>
  </si>
  <si>
    <t>Mitä työkalu arvioi?</t>
  </si>
  <si>
    <t>Tulosten tulkinta</t>
  </si>
  <si>
    <t>Käyttö</t>
  </si>
  <si>
    <t>Työkaluun on rakennettu eri tarkkuustasoja erilaisille syöttötietojen tarkkuustasoille. Mitä tarkemmat lähtötiedot, sitä tarkemmat tulokset.</t>
  </si>
  <si>
    <t>Työkalu ohjaa eri tarkkuustasojen käyttöön laskentapohjan taustavärillä seuraavasti:</t>
  </si>
  <si>
    <t xml:space="preserve">Työkalulla arvioidaan tietyn kaava-alueen kasvillisuuden ja maaperän hiilivarastojen muutosta, joka aiheutuu maankäytön muutoksesta. </t>
  </si>
  <si>
    <t xml:space="preserve">Maankäyttömuutosten lisäksi laskuri arvioi uuden kerrostalorakennuskannan päärakenteiden, niiden rakentamisen ja rakenteiden uusimisen </t>
  </si>
  <si>
    <t xml:space="preserve">hiilijalanjäljen sekä rakenteisiin sitoutuneen hiilivaraston suuruuden 50 vuoden tarkastelujaksolta. </t>
  </si>
  <si>
    <t xml:space="preserve">Lisäksi tarkastelussa ovat mukana viherrakenteet (viherkannet ja -katot sekä katu- ja tonttipuut). </t>
  </si>
  <si>
    <t>Laskennan tarkkuustasot:</t>
  </si>
  <si>
    <t xml:space="preserve">Tämä on maaperähiilen osalta pitkän aikajakson, satojen vuosien, prosessi. Hiilivarastojen muutosten arviointia voidaan tarkentaa </t>
  </si>
  <si>
    <t>kuvaamalla maankäyttömuutokset hienopiirteisemmin.</t>
  </si>
  <si>
    <r>
      <rPr>
        <b/>
        <u/>
        <sz val="12"/>
        <color indexed="8"/>
        <rFont val="Calibri"/>
      </rPr>
      <t>Tarkkuustaso 1:</t>
    </r>
    <r>
      <rPr>
        <sz val="12"/>
        <color theme="1"/>
        <rFont val="Calibri"/>
        <family val="2"/>
        <scheme val="minor"/>
      </rPr>
      <t xml:space="preserve"> Karkeimmalla tasolla maankäytön muutos voidaan kuvata määrittelemällä metsien, peltojen, avoimien ja rakennettujen </t>
    </r>
  </si>
  <si>
    <t xml:space="preserve">viheralueiden, sekä rakennetun alueen kokonaispinta-alat lähtötilanteessa ja kaavan määrittelemien maan-käyttömuutosten jälkeen. </t>
  </si>
  <si>
    <r>
      <rPr>
        <b/>
        <u/>
        <sz val="12"/>
        <color indexed="8"/>
        <rFont val="Calibri"/>
      </rPr>
      <t>Tarkkuustaso 2:</t>
    </r>
    <r>
      <rPr>
        <sz val="12"/>
        <color theme="1"/>
        <rFont val="Calibri"/>
        <family val="2"/>
        <scheme val="minor"/>
      </rPr>
      <t xml:space="preserve"> Maankäyttömuutokset kuvataan metsien, peltojen, viheralueiden ja rakennetun alueen välillä muutosmatriisina, </t>
    </r>
  </si>
  <si>
    <t xml:space="preserve">esimerkiksi kuinka monta hehtaaria lähtötilanteen metsästä säilyy metsänä, muuttuu pelloksi, viheralueeksi ja rakennetuksi alueeksi, </t>
  </si>
  <si>
    <t xml:space="preserve">ja vastaavasti muille maankäyttöluokille. </t>
  </si>
  <si>
    <t xml:space="preserve">Näiden tietojen avulla saadaan kuvattua paremmin muutoksen dynamiikka ajan yli hiilivarastojen muuttuessa maankäyttömuutoksen jälkeen </t>
  </si>
  <si>
    <t>kohti uutta vakaata tilaa.</t>
  </si>
  <si>
    <r>
      <rPr>
        <b/>
        <u/>
        <sz val="12"/>
        <color indexed="8"/>
        <rFont val="Calibri"/>
      </rPr>
      <t>Tarkkuustaso 3:</t>
    </r>
    <r>
      <rPr>
        <sz val="12"/>
        <color theme="1"/>
        <rFont val="Calibri"/>
        <family val="2"/>
        <scheme val="minor"/>
      </rPr>
      <t xml:space="preserve"> Muutokset kuvataan viheraluehoitoluokittaisena muutosmatriisina. Tarkentaa edelleen muutosdynamiikan kuvausta.</t>
    </r>
  </si>
  <si>
    <t>Lähtötietojen syöttäminen</t>
  </si>
  <si>
    <t>2. Perustiedot</t>
  </si>
  <si>
    <t>3. Maankäytön muutos</t>
  </si>
  <si>
    <t xml:space="preserve">suunnittelun lähtötilanteessa ja kaavan mukaisen lopputilanteen mukaan jokaiselle vertailtavalle kaavasuunnitelmalle yhteen </t>
  </si>
  <si>
    <t>kolmesta vaihtoehtoisesta taulukosta:</t>
  </si>
  <si>
    <t xml:space="preserve">Valitse ensin tarkkuustason, jolla maankäytön muutokset laskentaan kuvaat, ja syötä sen jälkeen eri maankäyttöluokkien pinta-alat </t>
  </si>
  <si>
    <t>4. Rakenteet</t>
  </si>
  <si>
    <t xml:space="preserve">Kirjaa välilehden taulukoihin rakennusten kerrosneliömetrit ja viherrakenteiden määrät lähtötilanteessa ja kaavan kuvaamassa </t>
  </si>
  <si>
    <t>lopputilanteessa.</t>
  </si>
  <si>
    <t>5. Tulos, lopputila</t>
  </si>
  <si>
    <t xml:space="preserve">Tulokset esitetään kahdella välilehdellä. Muutos esitetään sekä hiilidioksidiekvivalenttitonneina (t CO2 –ekv), </t>
  </si>
  <si>
    <t xml:space="preserve">Välilehti sisältää tulokset kaikille lähtötietojen tarkkuustasoille. Välilehden luvut kuvaavat kokonaismuutoksen lähtötilanteesta </t>
  </si>
  <si>
    <t>uuden maankäyttötilanteen vakiintuneeseen hiilivarastojen tilaan.</t>
  </si>
  <si>
    <t>6. Tulos, muutos ajan yli</t>
  </si>
  <si>
    <t xml:space="preserve">Välilehti sisältää tulokset mikäli lähtötiedot on määritelty maankäyttöluokkien muutosmatriiseina tarkkuustasolla 2 tai 3. </t>
  </si>
  <si>
    <t>Tuloksissa esitetään hiilivaraston muutokset 10, 50 ja 100 vuoden kuluttua maankäytön muutoksesta.</t>
  </si>
  <si>
    <t>Eri tekijöiden suhteelliset osuudet hiilivarastojen muutoksissa eri suunnitelmissa</t>
  </si>
  <si>
    <t>Rakennusten pääasiallinen rakennusmateriaali</t>
  </si>
  <si>
    <t>kerrosaloittain</t>
  </si>
  <si>
    <t>suhteellinen ero, %</t>
  </si>
  <si>
    <r>
      <t>absoluuttinen ero, tn CO</t>
    </r>
    <r>
      <rPr>
        <vertAlign val="subscript"/>
        <sz val="12"/>
        <color indexed="8"/>
        <rFont val="Calibri"/>
      </rPr>
      <t>2</t>
    </r>
    <r>
      <rPr>
        <sz val="12"/>
        <color theme="1"/>
        <rFont val="Calibri"/>
        <family val="2"/>
        <scheme val="minor"/>
      </rPr>
      <t>-e</t>
    </r>
  </si>
  <si>
    <t>Ero täydennysrakentamiseen</t>
  </si>
  <si>
    <t>Täydennysrakentaminen; jos vastaava määrä rakentamista olisi uudisrakentamista</t>
  </si>
  <si>
    <t>metsämaa, kivennäis</t>
  </si>
  <si>
    <t>pelto, kivennäis</t>
  </si>
  <si>
    <t>Kivennäismaat</t>
  </si>
  <si>
    <t>Turvemaat</t>
  </si>
  <si>
    <t>Rakennettu alue</t>
  </si>
  <si>
    <t>metsä</t>
  </si>
  <si>
    <t>Rakennettu</t>
  </si>
  <si>
    <t>alue</t>
  </si>
  <si>
    <t>Suunnittelualueen nimi</t>
  </si>
  <si>
    <t>Suunnittelijan nimi</t>
  </si>
  <si>
    <t>Suunnitelman päiväys</t>
  </si>
  <si>
    <t>nimet</t>
  </si>
  <si>
    <t>Vaihtoehtoisten suunnitelmien</t>
  </si>
  <si>
    <t>Tarkkuus, jonka rajoissa pinta-</t>
  </si>
  <si>
    <t xml:space="preserve">Tähän voit syöttää luvut lisätietoa antavan laskelmaan, jossa verrataan hiilivarastojen muutoksia, </t>
  </si>
  <si>
    <t>mikäli vastaava määrä rakentamista tehtäisiin täydennysrakentamisen sijaan uudisrakentamisena.</t>
  </si>
  <si>
    <t>Kuvaa kuvitteellisen uudisrakennusalueen lähtötilanne, ja miten se muuttuisi rakentamisen</t>
  </si>
  <si>
    <t>seurauksena.</t>
  </si>
  <si>
    <t xml:space="preserve">Valitse kaupunki, jonka alueelle laskenta tehdään. Työkalu on parametrisoitu viidelle kaupungille. Muiden kaupunkien osalta soveltuvuuteen </t>
  </si>
  <si>
    <t>vaikuttaa maantieteellinen läheisyys, sekä metsän kasvupaikkajakauman ja puuston kehitysvaihejakauman samankaltaisuus viiden</t>
  </si>
  <si>
    <t>kaupungin joukosta valittavaan verrokkikaupunkiin. Nämä tiedot verrokkikaupungeista löytyvät hankkeen osan 1 loppuraportista.</t>
  </si>
  <si>
    <t>Lisäksi tässä kohdassa määritellään suunnitelman perustiedot ja vertailtaville suunnitelmien (1-3 kpl) nimet.</t>
  </si>
  <si>
    <t>Työkalu on suunniteltu käytettäväksi yleis- ja asemakaavatasolla, mutta sitä voi käyttää maankäyttömuutosten hiilitasevaikutusten arviointiin</t>
  </si>
  <si>
    <t>aina, kun tarvittavat maankäyttömuutostiedot ovat saatavissa.</t>
  </si>
  <si>
    <t>Voit täyttää joko pelkän taulukon 1, tai taulukon 1 lisäksi myös taulukon 2 tai 3</t>
  </si>
  <si>
    <t xml:space="preserve">Puu </t>
  </si>
  <si>
    <t>Vuosia rakentamisesta</t>
  </si>
  <si>
    <t xml:space="preserve">Lähde: Puukka, T. 2012. Kerrostalon energia- ja materiaalitehokkuus, LCA-, LCC- ja Energialaskenta. </t>
  </si>
  <si>
    <t>Opinnäytetyö. Tampere. Tampereen ammattikorkeakoulu, Rakennustekniikan koulutusohjelma, Talonrakennustekniikka. 107 s.</t>
  </si>
  <si>
    <t>maankäyttösektorin kasvihuonekaasupäästöt, hiilinielut ja hiilivarastot) kuvattu hiilitaseiden mallinnus</t>
  </si>
  <si>
    <t>Maaperän ja kasvillisuuden hiilivarastojen muutokset</t>
  </si>
  <si>
    <t xml:space="preserve">Lähde: Hankkeen osan 1 loppuraportissa (Kuntien hiilitasekartoitus osa 1: Helsingin, Lahden, Turun, Vantaan ja Espoon </t>
  </si>
  <si>
    <t>Aputulostaulukot</t>
  </si>
  <si>
    <r>
      <t>tn CO</t>
    </r>
    <r>
      <rPr>
        <b/>
        <vertAlign val="subscript"/>
        <sz val="12"/>
        <color rgb="FF000000"/>
        <rFont val="Calibri"/>
        <scheme val="minor"/>
      </rPr>
      <t>2</t>
    </r>
    <r>
      <rPr>
        <b/>
        <sz val="12"/>
        <color rgb="FF000000"/>
        <rFont val="Calibri"/>
        <scheme val="minor"/>
      </rPr>
      <t>-e</t>
    </r>
  </si>
  <si>
    <t>Tarkkuustasolla 3</t>
  </si>
  <si>
    <t>Tulos, lopputila</t>
  </si>
  <si>
    <t>Tulos, muutos ajan yli</t>
  </si>
  <si>
    <t>Tarkkustasolla 2</t>
  </si>
  <si>
    <t>B1, pelto</t>
  </si>
  <si>
    <t>Maaperän hiilivarastojen muutokset maankäyttöluokittain</t>
  </si>
  <si>
    <t>Tarkkuustasolla 1 ja 2</t>
  </si>
  <si>
    <t>Maaperän hiilivaraston muutos tarkkuustasolla 3</t>
  </si>
  <si>
    <t>Turvemaa</t>
  </si>
  <si>
    <t>metsä, turvemaa</t>
  </si>
  <si>
    <t>pelto, turvemaa</t>
  </si>
  <si>
    <t>Stabiili tilanne</t>
  </si>
  <si>
    <t>Maaperän hiilivaraston lähtötilanne tarkkuustasolla 3</t>
  </si>
  <si>
    <t>Kasvillisuuden hiilivaraston lähtötilanne tarkkuustasolla 3</t>
  </si>
  <si>
    <t>Kasvillisuuden hiilivaraston muutos tarkkuustasolla 3</t>
  </si>
  <si>
    <t>Pinta-alamuutokset</t>
  </si>
  <si>
    <t>Hiilivarastomuutokset suunnitelmittain, tarkkuustaso 2, 10 v muutoksesta</t>
  </si>
  <si>
    <t>Hiilivarastomuutokset suunnitelmittain, tarkkuustaso 2, 50 v muutoksesta</t>
  </si>
  <si>
    <t>Hiilivarastomuutokset suunnitelmittain, tarkkuustaso 2, 100 v muutoksesta</t>
  </si>
  <si>
    <t>rakennettualue</t>
  </si>
  <si>
    <t>Pinta-alamuutokset viheraluehoitoluokittain</t>
  </si>
  <si>
    <t>Hiilivarastomuutokset suunnitelmittain, tarkkuustaso 3, 50 v muutoksesta</t>
  </si>
  <si>
    <t>Hiilivarastomuutokset suunnitelmittain, tarkkuustaso 3, 10 v muutoksesta</t>
  </si>
  <si>
    <t>Hiilivarastomuutokset suunnitelmittain, tarkkuustaso 3, 100 v muutoksesta</t>
  </si>
  <si>
    <r>
      <t>Rakennusten hiilijalanjälki (ilman energiankäyttöä, 50 v), CO</t>
    </r>
    <r>
      <rPr>
        <b/>
        <vertAlign val="subscript"/>
        <sz val="14"/>
        <color indexed="8"/>
        <rFont val="Calibri"/>
      </rPr>
      <t>2</t>
    </r>
    <r>
      <rPr>
        <b/>
        <sz val="14"/>
        <color theme="1"/>
        <rFont val="Calibri"/>
      </rPr>
      <t>e tn/k-m², kerrostalot</t>
    </r>
  </si>
  <si>
    <r>
      <t>Hiilivarastot maankäyttömuodon stabiilissa tilassa, CO</t>
    </r>
    <r>
      <rPr>
        <b/>
        <vertAlign val="subscript"/>
        <sz val="12"/>
        <color indexed="8"/>
        <rFont val="Calibri"/>
      </rPr>
      <t>2</t>
    </r>
    <r>
      <rPr>
        <b/>
        <sz val="12"/>
        <color theme="1"/>
        <rFont val="Calibri"/>
        <family val="2"/>
        <scheme val="minor"/>
      </rPr>
      <t>-e tonnia (metsämaalle keskimäärin kiertoajan yli)</t>
    </r>
  </si>
  <si>
    <r>
      <t>Hiilivarastot lähtötilanteessa, CO</t>
    </r>
    <r>
      <rPr>
        <b/>
        <vertAlign val="subscript"/>
        <sz val="12"/>
        <color indexed="8"/>
        <rFont val="Calibri"/>
      </rPr>
      <t>2</t>
    </r>
    <r>
      <rPr>
        <b/>
        <sz val="12"/>
        <color theme="1"/>
        <rFont val="Calibri"/>
        <family val="2"/>
        <scheme val="minor"/>
      </rPr>
      <t>-e tonnia</t>
    </r>
  </si>
  <si>
    <t>Maaperän hiilivarasto lähtötilanteessa, oletuksena käytetty 50 v muutoksesta metsämaa -&gt; muu maankäyttöluokka, tn CO2-ekv</t>
  </si>
  <si>
    <t>Maaperän hiilivarasto stabiilissa tilassa, 300 v muutoksesta metsämaa -&gt; muu maankäyttöluokka, tn CO2-ekv</t>
  </si>
  <si>
    <r>
      <t>Kasvillisuuden hiilivarasto, sekä lähtötilanne että stabiili lopputilanne, tn CO</t>
    </r>
    <r>
      <rPr>
        <b/>
        <vertAlign val="sub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>-ekv</t>
    </r>
  </si>
  <si>
    <t>Katu- ja tonttipuut</t>
  </si>
  <si>
    <t>Hiiltä per puu, tn CO2-ekv</t>
  </si>
  <si>
    <t xml:space="preserve">  vastaa rinnankorkeusläpimitaltaan 25 cm puun sisältämää hiilimäärää, puun biomassa 353 kg, josta 50% hiiltä</t>
  </si>
  <si>
    <t xml:space="preserve">Tulokset kuvaavat tässä tapauksessa hiilivarastojen muutosta lähtötilanteesta pysyviin uuden maankäyttömuodon hiilivarastoihin. </t>
  </si>
  <si>
    <t>että suhteutettuna keskimääräiseen suomalaisen vuotuiseen hiilijalanjälkeen (lähde: http://tinyurl.com/lckz3ao)</t>
  </si>
  <si>
    <t>Laskennan perusteet</t>
  </si>
  <si>
    <t>Maaperän ja kasvillisuuden hiilivarastojen muutoksen ennustaminen perustuu viiden kaupungin hiilitasetarkasteluun, joka tehtiin</t>
  </si>
  <si>
    <t>samassa hankkeessa kuin tämä työkalu. Laskentaperusteet on esitetty tarkemmin hankkeen raportissa</t>
  </si>
  <si>
    <t>"Kuntien hiilitasekartoitus osa 1: Helsingin, Lahden, Turun, Vantaan ja Espoon maankäyttösektorin kasvihuonekaasupäästöt, hiilinielut ja hiilivarastot"</t>
  </si>
  <si>
    <t>joka on saatavilla osoitteesta www.ilmastotyokalut.fi</t>
  </si>
  <si>
    <t>Uuden rakennuskannan päärakenteiden, rakentamisen ja rakenteiden uusimisen hiilijalanjäljen laskenta perustuu Suomen Ympäristökeskuksen</t>
  </si>
  <si>
    <r>
      <t>Synergia-hiilijalanjälkilaskuriin</t>
    </r>
    <r>
      <rPr>
        <vertAlign val="superscript"/>
        <sz val="12"/>
        <color theme="1"/>
        <rFont val="Calibri"/>
        <scheme val="minor"/>
      </rPr>
      <t>(1)</t>
    </r>
    <r>
      <rPr>
        <sz val="12"/>
        <color theme="1"/>
        <rFont val="Calibri"/>
        <family val="2"/>
        <scheme val="minor"/>
      </rPr>
      <t xml:space="preserve"> ja Rakennusten elinkaarimittarit-ohjeistukseen (http://tinyurl.com/ped9b4x)</t>
    </r>
  </si>
  <si>
    <r>
      <rPr>
        <vertAlign val="superscript"/>
        <sz val="12"/>
        <color theme="1"/>
        <rFont val="Calibri"/>
        <scheme val="minor"/>
      </rPr>
      <t>(1)</t>
    </r>
    <r>
      <rPr>
        <sz val="12"/>
        <color theme="1"/>
        <rFont val="Calibri"/>
        <family val="2"/>
        <scheme val="minor"/>
      </rPr>
      <t>Puukka, T. (2012). Kerrostalon energia- ja materiaalitehokkuus, LCA-, LCC- ja Energialaskenta. Opinnäytetyö. Tampere.</t>
    </r>
  </si>
  <si>
    <t xml:space="preserve">    Tampereen ammattikorkeakoulu, Rakennustekniikan koulutusohjelma, Talonrakennustekniikka. 107 s.</t>
  </si>
  <si>
    <t>Kohdassa kuvataan kuvitteellisen uudisrakennusalueen lähtötilanne, ja miten se muuttuisi rakentamisen seurauksena.</t>
  </si>
  <si>
    <r>
      <rPr>
        <b/>
        <u/>
        <sz val="12"/>
        <color indexed="8"/>
        <rFont val="Calibri"/>
      </rPr>
      <t>Täydennysrakentamiskohde:</t>
    </r>
    <r>
      <rPr>
        <sz val="12"/>
        <color theme="1"/>
        <rFont val="Calibri"/>
        <family val="2"/>
        <scheme val="minor"/>
      </rPr>
      <t xml:space="preserve"> </t>
    </r>
  </si>
  <si>
    <t>Tässä kohdassa voi antaa tiedot lisätietoa antavaan erilliseen laskelmaan, jossa verrataan hiilivarastojen muutoksia, mikäli vastaava määrä</t>
  </si>
  <si>
    <t>rakentamista tehtäisiin täydennysrakentamisen sijaan uudisrakentamisena.</t>
  </si>
  <si>
    <t>Tarkastelutasolla 1 täytä ainoastaan välilehden taulukko "1. Yleistävin määrittely maankäytön muutokselle”</t>
  </si>
  <si>
    <t>Tarkastelutasolla 2 täytä sekä taulukko 1 että taulukko ”2. Tarkempi määrittely; muutokset päämaankäyttöluokkien välillä”</t>
  </si>
  <si>
    <t>Tarkastelutasolla 3 täytä sekä taulukko 1 että taulukko ” 3. Tarkin määrittely; muutokset viheraluehoitoluokkien välillä”</t>
  </si>
  <si>
    <t>Laskennan virhelähteet ja niiden vaikutus</t>
  </si>
  <si>
    <t>Laskennan tulokset perustuvat kasvillisuuden osalta vuoden 2011 tilanteeseen ja kaupunkikohtaisesti tehtyyn keskiarvoistamiseen, joten</t>
  </si>
  <si>
    <t>poikkea yksittäisen kaavasuunnitelman osalta voi olla merkittävä, varsinkin puustoon sitoutuneen hiilivaraston osalta.</t>
  </si>
  <si>
    <t>Laskennassa tehdyt oletukset ja lähtöaineiston virhemarginaalit on esitelty tarkemmin yllä mainitussa osan 1 raportissa.</t>
  </si>
  <si>
    <t>Toteutus: Simosol Oy, Ramboll Oy</t>
  </si>
  <si>
    <t>HUOM! Maaperän hiilivaraston koon vakiintumiseen maankäyttömuutoksen jälkeen kuluu useita satoja vuosia.</t>
  </si>
  <si>
    <t>lähtötilanteessa</t>
  </si>
  <si>
    <t>Hiilivaraston koko</t>
  </si>
  <si>
    <t>Maaperän ja kasvillisuuden hiilivaraston muutos yhteensä</t>
  </si>
  <si>
    <t>Rakennusten hiilijalanjälki</t>
  </si>
  <si>
    <t>Kaikki yhteensä</t>
  </si>
  <si>
    <t>Hiilivarastojen muutoksen ja rakenteiden hiilijalanjäljen suuruus verrattuna lähtötilanteeseen (%)</t>
  </si>
  <si>
    <t>Muutokset suhteessa lähtötilanteeseen (%)</t>
  </si>
  <si>
    <r>
      <rPr>
        <b/>
        <sz val="14"/>
        <color rgb="FFFF0000"/>
        <rFont val="Calibri"/>
        <scheme val="minor"/>
      </rPr>
      <t>HUOM!</t>
    </r>
    <r>
      <rPr>
        <b/>
        <sz val="14"/>
        <color theme="1"/>
        <rFont val="Calibri"/>
        <scheme val="minor"/>
      </rPr>
      <t xml:space="preserve"> Mikäli sivulla on tekstiä punaisella pohjalla, syöttämiäsi tietoja ei voida käyttää laskentaan</t>
    </r>
  </si>
  <si>
    <t>alojen summien pitää täsmätä, ha</t>
  </si>
  <si>
    <r>
      <t xml:space="preserve">Punaiset tekstit  </t>
    </r>
    <r>
      <rPr>
        <sz val="12"/>
        <rFont val="Calibri"/>
        <scheme val="minor"/>
      </rPr>
      <t xml:space="preserve">välilehdillä, joille syötetään laskennan lähtötietoja, ovat merkkejä siitä, että kohtaan syötetyistä tiedoista aiheutuu virheitä </t>
    </r>
  </si>
  <si>
    <t>laskennan lopputuloksiin. Nämä tiedot tulisi korjata punaisen virhetekstin antamien tietojen mukaisesti.</t>
  </si>
  <si>
    <t xml:space="preserve">Laskentapohjaan syötetään lähtötiedoiksi pinta-aloja lähtötilanteessa ja kaavamuutoksen jälkeen. Lähtö- ja lopputilanteen pinta-alojen </t>
  </si>
  <si>
    <t>summien tulisi täsmätä. Summien täsmäämisen tarkistuksen tiukkuutta voi säätää välilehdellä "2. Perustiedot" annettavalla "sallittu ero" luvulla.</t>
  </si>
  <si>
    <t>Tällä sivulla tulokset näytetään ainoastaan, mikäli maankäytön muutokset on määritelty tarkkuustasolla 2 tai 3 välilehdellä "3. Maankäytön muutos"</t>
  </si>
  <si>
    <r>
      <t>Kuinka monta keskimääräistä suomalaisen vuotuista CO</t>
    </r>
    <r>
      <rPr>
        <b/>
        <vertAlign val="subscript"/>
        <sz val="12"/>
        <color rgb="FF000000"/>
        <rFont val="Calibri"/>
        <scheme val="minor"/>
      </rPr>
      <t>2</t>
    </r>
    <r>
      <rPr>
        <b/>
        <sz val="12"/>
        <color rgb="FF000000"/>
        <rFont val="Calibri"/>
        <scheme val="minor"/>
      </rPr>
      <t>-jalanjälkeä</t>
    </r>
  </si>
  <si>
    <r>
      <t xml:space="preserve"> (12,8 tn CO</t>
    </r>
    <r>
      <rPr>
        <b/>
        <vertAlign val="sub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>-e) muutos vastaa (http://tinyurl.com/lckz3ao)</t>
    </r>
  </si>
  <si>
    <t>Maaperän ja kasvillisuuden hiilivaraston</t>
  </si>
  <si>
    <t>muutos yhteensä</t>
  </si>
  <si>
    <t>Verrokkiluku: rakennusten hiilivaraston muutos</t>
  </si>
  <si>
    <t>Verrokkiluku kertoo, kuinka paljon rakennusten rakenteisiin sitoutuu hiiltä rakennusten elinkaaren ajaksi.</t>
  </si>
  <si>
    <t>Rakenteiden hiiltä ei oteta huomioon rakenteiden hiilijalanjäljen laskennassa.</t>
  </si>
  <si>
    <t>Rakennetun alueen osalta maaperän hiilivaraston oletuksen on käytettyä arvoa 90% A1 viheraluehoitoluokan hiilivarastosta</t>
  </si>
  <si>
    <t>Ensimmäisen, yleistävimmän määrittelyn täyttäminen riittää, mutta mikäli tarkemmat tiedot ovat saatavilla, tarkentavat ne laskennan tuloksia</t>
  </si>
  <si>
    <t>Hiilivaraston muutos suunnitelmavaihtoehdon toteuduttua</t>
  </si>
  <si>
    <t xml:space="preserve">Hiilivarastojen kokojen muutokset maankäyttömuutosten jälkeen </t>
  </si>
  <si>
    <t>Versio: 1.0 / 2014-03-06</t>
  </si>
  <si>
    <t>Hiilivarastojen kokojen muutokset eri ajanhetkillä maankäyttömuutosten jälkeen</t>
  </si>
  <si>
    <t>Tekijänoikeudet: Helsingin, Lahden, Turun ja Vantaan kaupungit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</si>
</sst>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 ;[Red]\-#,##0\ "/>
    <numFmt numFmtId="166" formatCode="0_ ;[Red]\-0\ "/>
  </numFmts>
  <fonts count="35">
    <font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</font>
    <font>
      <vertAlign val="subscript"/>
      <sz val="12"/>
      <color indexed="8"/>
      <name val="Calibri"/>
    </font>
    <font>
      <b/>
      <u/>
      <sz val="12"/>
      <color indexed="8"/>
      <name val="Calibri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scheme val="minor"/>
    </font>
    <font>
      <sz val="10"/>
      <color theme="1"/>
      <name val="Calibri"/>
      <scheme val="minor"/>
    </font>
    <font>
      <b/>
      <sz val="12"/>
      <color rgb="FF000000"/>
      <name val="Calibri"/>
      <scheme val="minor"/>
    </font>
    <font>
      <sz val="10"/>
      <color rgb="FF000000"/>
      <name val="Calibri"/>
      <scheme val="minor"/>
    </font>
    <font>
      <b/>
      <sz val="12"/>
      <color rgb="FFFF0000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10"/>
      <color theme="1"/>
      <name val="Arial"/>
    </font>
    <font>
      <b/>
      <sz val="16"/>
      <color rgb="FF4C94EA"/>
      <name val="Calibri"/>
      <scheme val="minor"/>
    </font>
    <font>
      <b/>
      <sz val="14"/>
      <color rgb="FF4C94EA"/>
      <name val="Calibri"/>
      <scheme val="minor"/>
    </font>
    <font>
      <b/>
      <sz val="18"/>
      <color rgb="FF4C94EA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  <font>
      <b/>
      <vertAlign val="subscript"/>
      <sz val="12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theme="1"/>
      <name val="Calibri"/>
    </font>
    <font>
      <b/>
      <vertAlign val="subscript"/>
      <sz val="14"/>
      <color indexed="8"/>
      <name val="Calibri"/>
    </font>
    <font>
      <b/>
      <sz val="16"/>
      <color rgb="FF000000"/>
      <name val="Calibri"/>
      <scheme val="minor"/>
    </font>
    <font>
      <b/>
      <vertAlign val="sub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4"/>
      <color rgb="FF4C94EA"/>
      <name val="Calibri"/>
      <scheme val="minor"/>
    </font>
    <font>
      <b/>
      <sz val="14"/>
      <color rgb="FFFF0000"/>
      <name val="Calibri"/>
      <scheme val="minor"/>
    </font>
    <font>
      <sz val="9"/>
      <color indexed="81"/>
      <name val="Calibri"/>
      <family val="2"/>
    </font>
    <font>
      <sz val="12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0C97E"/>
        <bgColor indexed="64"/>
      </patternFill>
    </fill>
    <fill>
      <patternFill patternType="solid">
        <fgColor rgb="FFE3ECD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rgb="FF000000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7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1" xfId="0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2" borderId="0" xfId="0" applyFill="1"/>
    <xf numFmtId="0" fontId="7" fillId="3" borderId="0" xfId="0" applyFont="1" applyFill="1"/>
    <xf numFmtId="0" fontId="0" fillId="4" borderId="0" xfId="0" applyFill="1"/>
    <xf numFmtId="0" fontId="6" fillId="4" borderId="0" xfId="0" applyFont="1" applyFill="1"/>
    <xf numFmtId="0" fontId="0" fillId="4" borderId="0" xfId="0" applyFill="1" applyAlignment="1">
      <alignment horizontal="left" indent="1"/>
    </xf>
    <xf numFmtId="0" fontId="8" fillId="2" borderId="0" xfId="0" applyFont="1" applyFill="1" applyAlignment="1"/>
    <xf numFmtId="0" fontId="9" fillId="2" borderId="0" xfId="0" applyFont="1" applyFill="1"/>
    <xf numFmtId="0" fontId="9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ont="1" applyFill="1" applyBorder="1" applyAlignment="1"/>
    <xf numFmtId="0" fontId="9" fillId="2" borderId="0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6" fillId="2" borderId="7" xfId="0" applyFont="1" applyFill="1" applyBorder="1" applyAlignment="1"/>
    <xf numFmtId="0" fontId="0" fillId="2" borderId="7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6" fillId="2" borderId="0" xfId="0" applyFont="1" applyFill="1" applyBorder="1"/>
    <xf numFmtId="0" fontId="0" fillId="2" borderId="7" xfId="0" applyFont="1" applyFill="1" applyBorder="1" applyAlignment="1">
      <alignment horizontal="left" wrapText="1" indent="1"/>
    </xf>
    <xf numFmtId="0" fontId="9" fillId="2" borderId="3" xfId="0" applyFont="1" applyFill="1" applyBorder="1"/>
    <xf numFmtId="0" fontId="10" fillId="3" borderId="7" xfId="0" applyFont="1" applyFill="1" applyBorder="1"/>
    <xf numFmtId="0" fontId="10" fillId="3" borderId="0" xfId="0" applyFont="1" applyFill="1" applyBorder="1"/>
    <xf numFmtId="0" fontId="7" fillId="3" borderId="7" xfId="0" applyFont="1" applyFill="1" applyBorder="1" applyAlignment="1">
      <alignment horizontal="left" wrapText="1" indent="1"/>
    </xf>
    <xf numFmtId="0" fontId="11" fillId="3" borderId="0" xfId="0" applyFont="1" applyFill="1" applyBorder="1"/>
    <xf numFmtId="0" fontId="12" fillId="2" borderId="0" xfId="0" applyFont="1" applyFill="1" applyBorder="1"/>
    <xf numFmtId="0" fontId="0" fillId="2" borderId="3" xfId="0" applyFill="1" applyBorder="1"/>
    <xf numFmtId="0" fontId="7" fillId="3" borderId="0" xfId="0" applyFont="1" applyFill="1" applyBorder="1"/>
    <xf numFmtId="0" fontId="12" fillId="2" borderId="0" xfId="0" applyFont="1" applyFill="1"/>
    <xf numFmtId="0" fontId="10" fillId="5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10" fillId="6" borderId="0" xfId="0" applyFont="1" applyFill="1"/>
    <xf numFmtId="3" fontId="0" fillId="0" borderId="1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165" fontId="0" fillId="4" borderId="4" xfId="0" applyNumberFormat="1" applyFill="1" applyBorder="1"/>
    <xf numFmtId="165" fontId="0" fillId="4" borderId="0" xfId="0" applyNumberFormat="1" applyFill="1"/>
    <xf numFmtId="165" fontId="6" fillId="4" borderId="4" xfId="0" applyNumberFormat="1" applyFont="1" applyFill="1" applyBorder="1"/>
    <xf numFmtId="165" fontId="6" fillId="4" borderId="0" xfId="0" applyNumberFormat="1" applyFont="1" applyFill="1"/>
    <xf numFmtId="165" fontId="10" fillId="7" borderId="4" xfId="0" applyNumberFormat="1" applyFont="1" applyFill="1" applyBorder="1"/>
    <xf numFmtId="165" fontId="6" fillId="4" borderId="0" xfId="0" applyNumberFormat="1" applyFont="1" applyFill="1" applyBorder="1"/>
    <xf numFmtId="0" fontId="7" fillId="0" borderId="0" xfId="0" applyFont="1" applyFill="1" applyBorder="1" applyProtection="1">
      <protection locked="0"/>
    </xf>
    <xf numFmtId="0" fontId="0" fillId="8" borderId="5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7" xfId="0" applyFill="1" applyBorder="1" applyAlignment="1">
      <alignment horizontal="left" wrapText="1" indent="1"/>
    </xf>
    <xf numFmtId="0" fontId="0" fillId="8" borderId="7" xfId="0" applyFill="1" applyBorder="1" applyAlignment="1">
      <alignment horizontal="left" indent="1"/>
    </xf>
    <xf numFmtId="0" fontId="6" fillId="8" borderId="8" xfId="0" applyFont="1" applyFill="1" applyBorder="1"/>
    <xf numFmtId="0" fontId="0" fillId="8" borderId="3" xfId="0" applyFill="1" applyBorder="1"/>
    <xf numFmtId="0" fontId="0" fillId="8" borderId="6" xfId="0" applyFill="1" applyBorder="1"/>
    <xf numFmtId="0" fontId="7" fillId="8" borderId="2" xfId="0" applyFont="1" applyFill="1" applyBorder="1"/>
    <xf numFmtId="0" fontId="1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9" borderId="0" xfId="0" applyFill="1"/>
    <xf numFmtId="0" fontId="14" fillId="10" borderId="11" xfId="0" applyFont="1" applyFill="1" applyBorder="1" applyAlignment="1">
      <alignment wrapText="1"/>
    </xf>
    <xf numFmtId="0" fontId="0" fillId="2" borderId="11" xfId="0" applyFill="1" applyBorder="1"/>
    <xf numFmtId="0" fontId="7" fillId="11" borderId="0" xfId="0" applyFont="1" applyFill="1"/>
    <xf numFmtId="0" fontId="0" fillId="8" borderId="7" xfId="0" applyFont="1" applyFill="1" applyBorder="1"/>
    <xf numFmtId="0" fontId="13" fillId="8" borderId="12" xfId="0" applyFont="1" applyFill="1" applyBorder="1"/>
    <xf numFmtId="0" fontId="7" fillId="8" borderId="6" xfId="0" applyFont="1" applyFill="1" applyBorder="1"/>
    <xf numFmtId="0" fontId="13" fillId="2" borderId="12" xfId="0" applyFont="1" applyFill="1" applyBorder="1" applyAlignment="1"/>
    <xf numFmtId="0" fontId="6" fillId="8" borderId="12" xfId="0" applyFont="1" applyFill="1" applyBorder="1" applyAlignment="1"/>
    <xf numFmtId="0" fontId="9" fillId="8" borderId="5" xfId="0" applyFont="1" applyFill="1" applyBorder="1"/>
    <xf numFmtId="0" fontId="6" fillId="8" borderId="7" xfId="0" applyFont="1" applyFill="1" applyBorder="1" applyAlignment="1"/>
    <xf numFmtId="0" fontId="0" fillId="8" borderId="2" xfId="0" applyFill="1" applyBorder="1"/>
    <xf numFmtId="0" fontId="0" fillId="8" borderId="7" xfId="0" applyFont="1" applyFill="1" applyBorder="1" applyAlignment="1">
      <alignment horizontal="left" wrapText="1" indent="1"/>
    </xf>
    <xf numFmtId="0" fontId="9" fillId="8" borderId="0" xfId="0" applyFont="1" applyFill="1" applyBorder="1"/>
    <xf numFmtId="0" fontId="0" fillId="8" borderId="7" xfId="0" applyFont="1" applyFill="1" applyBorder="1" applyAlignment="1">
      <alignment wrapText="1"/>
    </xf>
    <xf numFmtId="0" fontId="0" fillId="8" borderId="0" xfId="0" applyFill="1"/>
    <xf numFmtId="0" fontId="11" fillId="10" borderId="0" xfId="0" applyFont="1" applyFill="1"/>
    <xf numFmtId="0" fontId="6" fillId="8" borderId="7" xfId="0" applyFont="1" applyFill="1" applyBorder="1" applyAlignment="1">
      <alignment wrapText="1"/>
    </xf>
    <xf numFmtId="0" fontId="0" fillId="8" borderId="8" xfId="0" applyFont="1" applyFill="1" applyBorder="1" applyAlignment="1">
      <alignment horizontal="left" wrapText="1" indent="1"/>
    </xf>
    <xf numFmtId="0" fontId="9" fillId="8" borderId="3" xfId="0" applyFont="1" applyFill="1" applyBorder="1"/>
    <xf numFmtId="0" fontId="13" fillId="2" borderId="0" xfId="0" applyFont="1" applyFill="1" applyAlignment="1"/>
    <xf numFmtId="164" fontId="15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0" fillId="9" borderId="0" xfId="0" applyFill="1" applyAlignment="1"/>
    <xf numFmtId="0" fontId="0" fillId="12" borderId="0" xfId="0" applyFill="1"/>
    <xf numFmtId="0" fontId="0" fillId="13" borderId="0" xfId="0" applyFill="1"/>
    <xf numFmtId="0" fontId="6" fillId="9" borderId="0" xfId="0" applyFont="1" applyFill="1"/>
    <xf numFmtId="0" fontId="16" fillId="9" borderId="0" xfId="0" applyFont="1" applyFill="1"/>
    <xf numFmtId="0" fontId="17" fillId="9" borderId="0" xfId="0" applyFont="1" applyFill="1"/>
    <xf numFmtId="0" fontId="18" fillId="9" borderId="0" xfId="0" applyFont="1" applyFill="1"/>
    <xf numFmtId="0" fontId="0" fillId="2" borderId="0" xfId="0" applyFill="1" applyProtection="1"/>
    <xf numFmtId="0" fontId="14" fillId="10" borderId="12" xfId="0" applyFont="1" applyFill="1" applyBorder="1" applyAlignment="1" applyProtection="1">
      <alignment wrapText="1"/>
    </xf>
    <xf numFmtId="0" fontId="7" fillId="10" borderId="5" xfId="0" applyFont="1" applyFill="1" applyBorder="1" applyProtection="1"/>
    <xf numFmtId="0" fontId="0" fillId="10" borderId="5" xfId="0" applyFill="1" applyBorder="1" applyProtection="1"/>
    <xf numFmtId="0" fontId="0" fillId="10" borderId="6" xfId="0" applyFill="1" applyBorder="1" applyProtection="1"/>
    <xf numFmtId="0" fontId="7" fillId="10" borderId="7" xfId="0" applyFont="1" applyFill="1" applyBorder="1" applyAlignment="1" applyProtection="1">
      <alignment wrapText="1"/>
    </xf>
    <xf numFmtId="0" fontId="7" fillId="10" borderId="0" xfId="0" applyFont="1" applyFill="1" applyBorder="1" applyProtection="1"/>
    <xf numFmtId="0" fontId="0" fillId="10" borderId="0" xfId="0" applyFill="1" applyBorder="1" applyProtection="1"/>
    <xf numFmtId="0" fontId="0" fillId="10" borderId="2" xfId="0" applyFill="1" applyBorder="1" applyProtection="1"/>
    <xf numFmtId="0" fontId="7" fillId="10" borderId="2" xfId="0" applyFont="1" applyFill="1" applyBorder="1" applyProtection="1"/>
    <xf numFmtId="2" fontId="0" fillId="10" borderId="7" xfId="0" applyNumberFormat="1" applyFill="1" applyBorder="1" applyAlignment="1" applyProtection="1">
      <alignment wrapText="1"/>
    </xf>
    <xf numFmtId="0" fontId="0" fillId="10" borderId="7" xfId="0" applyFill="1" applyBorder="1" applyProtection="1"/>
    <xf numFmtId="0" fontId="0" fillId="10" borderId="8" xfId="0" applyFill="1" applyBorder="1" applyProtection="1"/>
    <xf numFmtId="0" fontId="0" fillId="10" borderId="3" xfId="0" applyFill="1" applyBorder="1" applyProtection="1"/>
    <xf numFmtId="0" fontId="0" fillId="10" borderId="9" xfId="0" applyFill="1" applyBorder="1" applyProtection="1"/>
    <xf numFmtId="0" fontId="0" fillId="2" borderId="8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wrapText="1" indent="1"/>
    </xf>
    <xf numFmtId="0" fontId="0" fillId="2" borderId="1" xfId="0" applyFill="1" applyBorder="1"/>
    <xf numFmtId="0" fontId="7" fillId="5" borderId="0" xfId="0" applyFont="1" applyFill="1"/>
    <xf numFmtId="0" fontId="7" fillId="5" borderId="2" xfId="0" applyFont="1" applyFill="1" applyBorder="1"/>
    <xf numFmtId="0" fontId="0" fillId="2" borderId="2" xfId="0" applyFont="1" applyFill="1" applyBorder="1" applyAlignment="1">
      <alignment horizontal="left" wrapText="1" indent="1"/>
    </xf>
    <xf numFmtId="0" fontId="21" fillId="2" borderId="0" xfId="0" applyFont="1" applyFill="1" applyBorder="1"/>
    <xf numFmtId="0" fontId="6" fillId="8" borderId="3" xfId="0" applyFont="1" applyFill="1" applyBorder="1"/>
    <xf numFmtId="0" fontId="6" fillId="8" borderId="9" xfId="0" applyFont="1" applyFill="1" applyBorder="1"/>
    <xf numFmtId="0" fontId="6" fillId="2" borderId="3" xfId="0" applyFont="1" applyFill="1" applyBorder="1"/>
    <xf numFmtId="0" fontId="0" fillId="2" borderId="0" xfId="0" applyFont="1" applyFill="1" applyBorder="1" applyAlignment="1"/>
    <xf numFmtId="0" fontId="7" fillId="3" borderId="0" xfId="0" applyFont="1" applyFill="1" applyBorder="1" applyAlignment="1">
      <alignment horizontal="left" wrapText="1" indent="1"/>
    </xf>
    <xf numFmtId="0" fontId="7" fillId="0" borderId="0" xfId="0" applyFont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/>
    <xf numFmtId="0" fontId="10" fillId="0" borderId="0" xfId="0" applyFont="1"/>
    <xf numFmtId="0" fontId="7" fillId="6" borderId="0" xfId="0" applyFont="1" applyFill="1" applyAlignment="1">
      <alignment horizontal="left" indent="1"/>
    </xf>
    <xf numFmtId="165" fontId="7" fillId="6" borderId="0" xfId="0" applyNumberFormat="1" applyFont="1" applyFill="1"/>
    <xf numFmtId="165" fontId="10" fillId="6" borderId="0" xfId="0" applyNumberFormat="1" applyFont="1" applyFill="1"/>
    <xf numFmtId="0" fontId="7" fillId="6" borderId="0" xfId="0" applyFont="1" applyFill="1"/>
    <xf numFmtId="0" fontId="10" fillId="6" borderId="0" xfId="0" applyFont="1" applyFill="1" applyBorder="1"/>
    <xf numFmtId="0" fontId="14" fillId="10" borderId="7" xfId="0" applyFont="1" applyFill="1" applyBorder="1" applyAlignment="1" applyProtection="1">
      <alignment wrapText="1"/>
    </xf>
    <xf numFmtId="0" fontId="24" fillId="10" borderId="7" xfId="0" applyFont="1" applyFill="1" applyBorder="1" applyAlignment="1" applyProtection="1">
      <alignment wrapText="1"/>
    </xf>
    <xf numFmtId="0" fontId="12" fillId="2" borderId="0" xfId="0" applyFont="1" applyFill="1" applyProtection="1"/>
    <xf numFmtId="0" fontId="14" fillId="3" borderId="0" xfId="0" applyFont="1" applyFill="1" applyAlignment="1" applyProtection="1"/>
    <xf numFmtId="0" fontId="25" fillId="0" borderId="0" xfId="0" applyFont="1"/>
    <xf numFmtId="0" fontId="13" fillId="0" borderId="0" xfId="0" applyFont="1"/>
    <xf numFmtId="0" fontId="14" fillId="0" borderId="0" xfId="0" applyFont="1"/>
    <xf numFmtId="0" fontId="27" fillId="0" borderId="0" xfId="0" applyFont="1"/>
    <xf numFmtId="0" fontId="0" fillId="0" borderId="0" xfId="0" quotePrefix="1"/>
    <xf numFmtId="0" fontId="0" fillId="9" borderId="0" xfId="0" quotePrefix="1" applyFill="1"/>
    <xf numFmtId="0" fontId="30" fillId="0" borderId="0" xfId="0" applyFont="1"/>
    <xf numFmtId="0" fontId="31" fillId="9" borderId="0" xfId="0" applyFont="1" applyFill="1"/>
    <xf numFmtId="0" fontId="13" fillId="9" borderId="0" xfId="0" applyFont="1" applyFill="1" applyAlignment="1">
      <alignment horizontal="left"/>
    </xf>
    <xf numFmtId="0" fontId="8" fillId="9" borderId="0" xfId="0" applyFont="1" applyFill="1" applyAlignment="1">
      <alignment horizontal="left"/>
    </xf>
    <xf numFmtId="0" fontId="0" fillId="9" borderId="0" xfId="0" applyFill="1" applyAlignment="1">
      <alignment horizontal="left" indent="1"/>
    </xf>
    <xf numFmtId="165" fontId="6" fillId="9" borderId="0" xfId="0" applyNumberFormat="1" applyFont="1" applyFill="1" applyBorder="1"/>
    <xf numFmtId="166" fontId="0" fillId="9" borderId="0" xfId="0" applyNumberFormat="1" applyFont="1" applyFill="1" applyBorder="1"/>
    <xf numFmtId="0" fontId="0" fillId="9" borderId="0" xfId="0" applyFont="1" applyFill="1"/>
    <xf numFmtId="166" fontId="6" fillId="9" borderId="0" xfId="0" applyNumberFormat="1" applyFont="1" applyFill="1" applyBorder="1"/>
    <xf numFmtId="0" fontId="6" fillId="9" borderId="13" xfId="0" applyFont="1" applyFill="1" applyBorder="1"/>
    <xf numFmtId="0" fontId="6" fillId="9" borderId="14" xfId="0" applyFont="1" applyFill="1" applyBorder="1"/>
    <xf numFmtId="0" fontId="6" fillId="9" borderId="15" xfId="0" applyFont="1" applyFill="1" applyBorder="1"/>
    <xf numFmtId="0" fontId="6" fillId="9" borderId="4" xfId="0" applyFont="1" applyFill="1" applyBorder="1"/>
    <xf numFmtId="14" fontId="6" fillId="9" borderId="4" xfId="0" applyNumberFormat="1" applyFont="1" applyFill="1" applyBorder="1"/>
    <xf numFmtId="0" fontId="0" fillId="9" borderId="21" xfId="0" applyFill="1" applyBorder="1"/>
    <xf numFmtId="0" fontId="0" fillId="9" borderId="22" xfId="0" applyFill="1" applyBorder="1"/>
    <xf numFmtId="0" fontId="6" fillId="9" borderId="18" xfId="0" applyFont="1" applyFill="1" applyBorder="1"/>
    <xf numFmtId="0" fontId="6" fillId="9" borderId="0" xfId="0" applyFont="1" applyFill="1" applyBorder="1"/>
    <xf numFmtId="0" fontId="6" fillId="9" borderId="23" xfId="0" applyFont="1" applyFill="1" applyBorder="1"/>
    <xf numFmtId="165" fontId="0" fillId="9" borderId="23" xfId="0" applyNumberFormat="1" applyFill="1" applyBorder="1"/>
    <xf numFmtId="165" fontId="6" fillId="9" borderId="23" xfId="0" applyNumberFormat="1" applyFont="1" applyFill="1" applyBorder="1"/>
    <xf numFmtId="9" fontId="6" fillId="9" borderId="23" xfId="0" applyNumberFormat="1" applyFont="1" applyFill="1" applyBorder="1"/>
    <xf numFmtId="0" fontId="0" fillId="9" borderId="0" xfId="0" applyFill="1" applyBorder="1"/>
    <xf numFmtId="0" fontId="0" fillId="9" borderId="23" xfId="0" applyFill="1" applyBorder="1"/>
    <xf numFmtId="0" fontId="6" fillId="15" borderId="18" xfId="0" applyFont="1" applyFill="1" applyBorder="1"/>
    <xf numFmtId="165" fontId="0" fillId="15" borderId="19" xfId="0" applyNumberFormat="1" applyFill="1" applyBorder="1"/>
    <xf numFmtId="0" fontId="6" fillId="9" borderId="17" xfId="0" applyFont="1" applyFill="1" applyBorder="1"/>
    <xf numFmtId="0" fontId="6" fillId="9" borderId="24" xfId="0" applyFont="1" applyFill="1" applyBorder="1"/>
    <xf numFmtId="0" fontId="6" fillId="9" borderId="22" xfId="0" applyFont="1" applyFill="1" applyBorder="1"/>
    <xf numFmtId="0" fontId="6" fillId="9" borderId="20" xfId="0" applyFont="1" applyFill="1" applyBorder="1"/>
    <xf numFmtId="9" fontId="6" fillId="9" borderId="14" xfId="0" applyNumberFormat="1" applyFont="1" applyFill="1" applyBorder="1"/>
    <xf numFmtId="0" fontId="0" fillId="9" borderId="14" xfId="0" applyFill="1" applyBorder="1"/>
    <xf numFmtId="0" fontId="6" fillId="9" borderId="19" xfId="0" applyFont="1" applyFill="1" applyBorder="1"/>
    <xf numFmtId="0" fontId="6" fillId="9" borderId="16" xfId="0" applyFont="1" applyFill="1" applyBorder="1"/>
    <xf numFmtId="0" fontId="6" fillId="9" borderId="26" xfId="0" applyFont="1" applyFill="1" applyBorder="1"/>
    <xf numFmtId="165" fontId="6" fillId="15" borderId="19" xfId="0" applyNumberFormat="1" applyFont="1" applyFill="1" applyBorder="1"/>
    <xf numFmtId="0" fontId="0" fillId="9" borderId="25" xfId="0" applyFill="1" applyBorder="1"/>
    <xf numFmtId="0" fontId="0" fillId="9" borderId="18" xfId="0" applyFill="1" applyBorder="1" applyAlignment="1">
      <alignment horizontal="left" indent="1"/>
    </xf>
    <xf numFmtId="165" fontId="0" fillId="9" borderId="14" xfId="0" applyNumberFormat="1" applyFill="1" applyBorder="1"/>
    <xf numFmtId="165" fontId="6" fillId="9" borderId="14" xfId="0" applyNumberFormat="1" applyFont="1" applyFill="1" applyBorder="1"/>
    <xf numFmtId="0" fontId="6" fillId="9" borderId="21" xfId="0" applyFont="1" applyFill="1" applyBorder="1"/>
    <xf numFmtId="0" fontId="0" fillId="9" borderId="18" xfId="0" applyFont="1" applyFill="1" applyBorder="1"/>
    <xf numFmtId="0" fontId="0" fillId="9" borderId="0" xfId="0" applyFont="1" applyFill="1" applyBorder="1"/>
    <xf numFmtId="0" fontId="0" fillId="9" borderId="26" xfId="0" applyFill="1" applyBorder="1"/>
    <xf numFmtId="0" fontId="12" fillId="2" borderId="2" xfId="0" applyFont="1" applyFill="1" applyBorder="1"/>
    <xf numFmtId="0" fontId="12" fillId="9" borderId="0" xfId="0" applyFont="1" applyFill="1"/>
    <xf numFmtId="0" fontId="0" fillId="9" borderId="13" xfId="0" applyFont="1" applyFill="1" applyBorder="1"/>
    <xf numFmtId="0" fontId="0" fillId="9" borderId="14" xfId="0" applyFont="1" applyFill="1" applyBorder="1"/>
    <xf numFmtId="0" fontId="0" fillId="9" borderId="15" xfId="0" applyFont="1" applyFill="1" applyBorder="1"/>
    <xf numFmtId="0" fontId="10" fillId="14" borderId="17" xfId="0" applyFont="1" applyFill="1" applyBorder="1" applyAlignment="1"/>
    <xf numFmtId="0" fontId="0" fillId="9" borderId="20" xfId="0" applyFill="1" applyBorder="1"/>
    <xf numFmtId="0" fontId="10" fillId="14" borderId="17" xfId="0" applyFont="1" applyFill="1" applyBorder="1"/>
    <xf numFmtId="0" fontId="0" fillId="9" borderId="18" xfId="0" applyFill="1" applyBorder="1"/>
    <xf numFmtId="0" fontId="0" fillId="9" borderId="15" xfId="0" applyFill="1" applyBorder="1"/>
    <xf numFmtId="0" fontId="0" fillId="9" borderId="13" xfId="0" applyFill="1" applyBorder="1"/>
    <xf numFmtId="0" fontId="0" fillId="9" borderId="20" xfId="0" applyFill="1" applyBorder="1" applyAlignment="1">
      <alignment horizontal="left" indent="1"/>
    </xf>
    <xf numFmtId="0" fontId="7" fillId="8" borderId="0" xfId="0" applyFont="1" applyFill="1" applyBorder="1" applyAlignment="1">
      <alignment wrapText="1"/>
    </xf>
    <xf numFmtId="0" fontId="7" fillId="8" borderId="2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0" xfId="0" applyFont="1" applyFill="1" applyBorder="1" applyProtection="1">
      <protection hidden="1"/>
    </xf>
    <xf numFmtId="165" fontId="0" fillId="16" borderId="4" xfId="0" applyNumberFormat="1" applyFill="1" applyBorder="1"/>
    <xf numFmtId="165" fontId="0" fillId="17" borderId="16" xfId="0" applyNumberFormat="1" applyFill="1" applyBorder="1"/>
    <xf numFmtId="0" fontId="6" fillId="4" borderId="14" xfId="0" applyFont="1" applyFill="1" applyBorder="1" applyAlignment="1">
      <alignment wrapText="1"/>
    </xf>
    <xf numFmtId="0" fontId="6" fillId="4" borderId="14" xfId="0" applyFont="1" applyFill="1" applyBorder="1"/>
    <xf numFmtId="0" fontId="6" fillId="16" borderId="14" xfId="0" applyFont="1" applyFill="1" applyBorder="1" applyAlignment="1">
      <alignment wrapText="1"/>
    </xf>
    <xf numFmtId="0" fontId="6" fillId="16" borderId="14" xfId="0" applyFont="1" applyFill="1" applyBorder="1"/>
    <xf numFmtId="0" fontId="10" fillId="18" borderId="14" xfId="0" applyFont="1" applyFill="1" applyBorder="1"/>
    <xf numFmtId="165" fontId="6" fillId="16" borderId="4" xfId="0" applyNumberFormat="1" applyFont="1" applyFill="1" applyBorder="1"/>
    <xf numFmtId="0" fontId="6" fillId="17" borderId="23" xfId="0" applyFont="1" applyFill="1" applyBorder="1" applyAlignment="1">
      <alignment wrapText="1"/>
    </xf>
    <xf numFmtId="0" fontId="6" fillId="17" borderId="23" xfId="0" applyFont="1" applyFill="1" applyBorder="1"/>
    <xf numFmtId="0" fontId="10" fillId="19" borderId="23" xfId="0" applyFont="1" applyFill="1" applyBorder="1"/>
    <xf numFmtId="165" fontId="6" fillId="17" borderId="16" xfId="0" applyNumberFormat="1" applyFont="1" applyFill="1" applyBorder="1"/>
    <xf numFmtId="9" fontId="6" fillId="4" borderId="4" xfId="0" applyNumberFormat="1" applyFont="1" applyFill="1" applyBorder="1"/>
    <xf numFmtId="166" fontId="0" fillId="4" borderId="4" xfId="0" applyNumberFormat="1" applyFont="1" applyFill="1" applyBorder="1"/>
    <xf numFmtId="166" fontId="6" fillId="4" borderId="4" xfId="0" applyNumberFormat="1" applyFont="1" applyFill="1" applyBorder="1"/>
    <xf numFmtId="0" fontId="6" fillId="16" borderId="0" xfId="0" applyFont="1" applyFill="1" applyAlignment="1">
      <alignment wrapText="1"/>
    </xf>
    <xf numFmtId="0" fontId="6" fillId="16" borderId="0" xfId="0" applyFont="1" applyFill="1"/>
    <xf numFmtId="0" fontId="10" fillId="18" borderId="0" xfId="0" applyFont="1" applyFill="1" applyBorder="1"/>
    <xf numFmtId="166" fontId="0" fillId="16" borderId="24" xfId="0" applyNumberFormat="1" applyFont="1" applyFill="1" applyBorder="1"/>
    <xf numFmtId="166" fontId="6" fillId="16" borderId="24" xfId="0" applyNumberFormat="1" applyFont="1" applyFill="1" applyBorder="1"/>
    <xf numFmtId="9" fontId="6" fillId="16" borderId="4" xfId="0" applyNumberFormat="1" applyFont="1" applyFill="1" applyBorder="1"/>
    <xf numFmtId="9" fontId="6" fillId="16" borderId="16" xfId="0" applyNumberFormat="1" applyFont="1" applyFill="1" applyBorder="1"/>
    <xf numFmtId="166" fontId="0" fillId="16" borderId="4" xfId="0" applyNumberFormat="1" applyFont="1" applyFill="1" applyBorder="1"/>
    <xf numFmtId="166" fontId="6" fillId="16" borderId="4" xfId="0" applyNumberFormat="1" applyFont="1" applyFill="1" applyBorder="1"/>
    <xf numFmtId="9" fontId="6" fillId="17" borderId="16" xfId="0" applyNumberFormat="1" applyFont="1" applyFill="1" applyBorder="1"/>
    <xf numFmtId="9" fontId="6" fillId="17" borderId="4" xfId="0" applyNumberFormat="1" applyFont="1" applyFill="1" applyBorder="1"/>
    <xf numFmtId="165" fontId="0" fillId="17" borderId="4" xfId="0" applyNumberFormat="1" applyFill="1" applyBorder="1"/>
    <xf numFmtId="165" fontId="6" fillId="17" borderId="4" xfId="0" applyNumberFormat="1" applyFont="1" applyFill="1" applyBorder="1"/>
    <xf numFmtId="166" fontId="0" fillId="17" borderId="4" xfId="0" applyNumberFormat="1" applyFont="1" applyFill="1" applyBorder="1"/>
    <xf numFmtId="166" fontId="6" fillId="17" borderId="4" xfId="0" applyNumberFormat="1" applyFont="1" applyFill="1" applyBorder="1"/>
    <xf numFmtId="0" fontId="6" fillId="17" borderId="14" xfId="0" applyFont="1" applyFill="1" applyBorder="1" applyAlignment="1">
      <alignment wrapText="1"/>
    </xf>
    <xf numFmtId="0" fontId="6" fillId="17" borderId="14" xfId="0" applyFont="1" applyFill="1" applyBorder="1"/>
    <xf numFmtId="0" fontId="10" fillId="19" borderId="14" xfId="0" applyFont="1" applyFill="1" applyBorder="1"/>
    <xf numFmtId="0" fontId="6" fillId="4" borderId="4" xfId="0" applyFont="1" applyFill="1" applyBorder="1" applyAlignment="1">
      <alignment wrapText="1"/>
    </xf>
    <xf numFmtId="165" fontId="0" fillId="4" borderId="13" xfId="0" applyNumberFormat="1" applyFill="1" applyBorder="1"/>
    <xf numFmtId="165" fontId="0" fillId="4" borderId="15" xfId="0" applyNumberFormat="1" applyFill="1" applyBorder="1"/>
    <xf numFmtId="165" fontId="0" fillId="4" borderId="16" xfId="0" applyNumberFormat="1" applyFill="1" applyBorder="1"/>
    <xf numFmtId="165" fontId="0" fillId="16" borderId="13" xfId="0" applyNumberFormat="1" applyFill="1" applyBorder="1"/>
    <xf numFmtId="165" fontId="0" fillId="16" borderId="15" xfId="0" applyNumberFormat="1" applyFill="1" applyBorder="1"/>
    <xf numFmtId="0" fontId="6" fillId="16" borderId="4" xfId="0" applyFont="1" applyFill="1" applyBorder="1" applyAlignment="1">
      <alignment wrapText="1"/>
    </xf>
    <xf numFmtId="0" fontId="6" fillId="17" borderId="16" xfId="0" applyFont="1" applyFill="1" applyBorder="1" applyAlignment="1">
      <alignment wrapText="1"/>
    </xf>
    <xf numFmtId="165" fontId="0" fillId="17" borderId="22" xfId="0" applyNumberFormat="1" applyFill="1" applyBorder="1"/>
    <xf numFmtId="165" fontId="0" fillId="17" borderId="25" xfId="0" applyNumberFormat="1" applyFill="1" applyBorder="1"/>
    <xf numFmtId="0" fontId="7" fillId="0" borderId="3" xfId="0" applyFont="1" applyFill="1" applyBorder="1" applyProtection="1">
      <protection locked="0"/>
    </xf>
    <xf numFmtId="0" fontId="0" fillId="8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</cellXfs>
  <cellStyles count="1279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Avattu hyperlinkki" xfId="54" builtinId="9" hidden="1"/>
    <cellStyle name="Avattu hyperlinkki" xfId="56" builtinId="9" hidden="1"/>
    <cellStyle name="Avattu hyperlinkki" xfId="58" builtinId="9" hidden="1"/>
    <cellStyle name="Avattu hyperlinkki" xfId="60" builtinId="9" hidden="1"/>
    <cellStyle name="Avattu hyperlinkki" xfId="62" builtinId="9" hidden="1"/>
    <cellStyle name="Avattu hyperlinkki" xfId="64" builtinId="9" hidden="1"/>
    <cellStyle name="Avattu hyperlinkki" xfId="66" builtinId="9" hidden="1"/>
    <cellStyle name="Avattu hyperlinkki" xfId="68" builtinId="9" hidden="1"/>
    <cellStyle name="Avattu hyperlinkki" xfId="70" builtinId="9" hidden="1"/>
    <cellStyle name="Avattu hyperlinkki" xfId="72" builtinId="9" hidden="1"/>
    <cellStyle name="Avattu hyperlinkki" xfId="74" builtinId="9" hidden="1"/>
    <cellStyle name="Avattu hyperlinkki" xfId="76" builtinId="9" hidden="1"/>
    <cellStyle name="Avattu hyperlinkki" xfId="78" builtinId="9" hidden="1"/>
    <cellStyle name="Avattu hyperlinkki" xfId="80" builtinId="9" hidden="1"/>
    <cellStyle name="Avattu hyperlinkki" xfId="82" builtinId="9" hidden="1"/>
    <cellStyle name="Avattu hyperlinkki" xfId="84" builtinId="9" hidden="1"/>
    <cellStyle name="Avattu hyperlinkki" xfId="86" builtinId="9" hidden="1"/>
    <cellStyle name="Avattu hyperlinkki" xfId="88" builtinId="9" hidden="1"/>
    <cellStyle name="Avattu hyperlinkki" xfId="90" builtinId="9" hidden="1"/>
    <cellStyle name="Avattu hyperlinkki" xfId="92" builtinId="9" hidden="1"/>
    <cellStyle name="Avattu hyperlinkki" xfId="94" builtinId="9" hidden="1"/>
    <cellStyle name="Avattu hyperlinkki" xfId="96" builtinId="9" hidden="1"/>
    <cellStyle name="Avattu hyperlinkki" xfId="98" builtinId="9" hidden="1"/>
    <cellStyle name="Avattu hyperlinkki" xfId="100" builtinId="9" hidden="1"/>
    <cellStyle name="Avattu hyperlinkki" xfId="102" builtinId="9" hidden="1"/>
    <cellStyle name="Avattu hyperlinkki" xfId="104" builtinId="9" hidden="1"/>
    <cellStyle name="Avattu hyperlinkki" xfId="106" builtinId="9" hidden="1"/>
    <cellStyle name="Avattu hyperlinkki" xfId="108" builtinId="9" hidden="1"/>
    <cellStyle name="Avattu hyperlinkki" xfId="110" builtinId="9" hidden="1"/>
    <cellStyle name="Avattu hyperlinkki" xfId="112" builtinId="9" hidden="1"/>
    <cellStyle name="Avattu hyperlinkki" xfId="114" builtinId="9" hidden="1"/>
    <cellStyle name="Avattu hyperlinkki" xfId="116" builtinId="9" hidden="1"/>
    <cellStyle name="Avattu hyperlinkki" xfId="118" builtinId="9" hidden="1"/>
    <cellStyle name="Avattu hyperlinkki" xfId="120" builtinId="9" hidden="1"/>
    <cellStyle name="Avattu hyperlinkki" xfId="122" builtinId="9" hidden="1"/>
    <cellStyle name="Avattu hyperlinkki" xfId="124" builtinId="9" hidden="1"/>
    <cellStyle name="Avattu hyperlinkki" xfId="126" builtinId="9" hidden="1"/>
    <cellStyle name="Avattu hyperlinkki" xfId="128" builtinId="9" hidden="1"/>
    <cellStyle name="Avattu hyperlinkki" xfId="130" builtinId="9" hidden="1"/>
    <cellStyle name="Avattu hyperlinkki" xfId="132" builtinId="9" hidden="1"/>
    <cellStyle name="Avattu hyperlinkki" xfId="134" builtinId="9" hidden="1"/>
    <cellStyle name="Avattu hyperlinkki" xfId="136" builtinId="9" hidden="1"/>
    <cellStyle name="Avattu hyperlinkki" xfId="138" builtinId="9" hidden="1"/>
    <cellStyle name="Avattu hyperlinkki" xfId="140" builtinId="9" hidden="1"/>
    <cellStyle name="Avattu hyperlinkki" xfId="142" builtinId="9" hidden="1"/>
    <cellStyle name="Avattu hyperlinkki" xfId="144" builtinId="9" hidden="1"/>
    <cellStyle name="Avattu hyperlinkki" xfId="146" builtinId="9" hidden="1"/>
    <cellStyle name="Avattu hyperlinkki" xfId="148" builtinId="9" hidden="1"/>
    <cellStyle name="Avattu hyperlinkki" xfId="150" builtinId="9" hidden="1"/>
    <cellStyle name="Avattu hyperlinkki" xfId="152" builtinId="9" hidden="1"/>
    <cellStyle name="Avattu hyperlinkki" xfId="154" builtinId="9" hidden="1"/>
    <cellStyle name="Avattu hyperlinkki" xfId="156" builtinId="9" hidden="1"/>
    <cellStyle name="Avattu hyperlinkki" xfId="158" builtinId="9" hidden="1"/>
    <cellStyle name="Avattu hyperlinkki" xfId="160" builtinId="9" hidden="1"/>
    <cellStyle name="Avattu hyperlinkki" xfId="162" builtinId="9" hidden="1"/>
    <cellStyle name="Avattu hyperlinkki" xfId="164" builtinId="9" hidden="1"/>
    <cellStyle name="Avattu hyperlinkki" xfId="166" builtinId="9" hidden="1"/>
    <cellStyle name="Avattu hyperlinkki" xfId="168" builtinId="9" hidden="1"/>
    <cellStyle name="Avattu hyperlinkki" xfId="170" builtinId="9" hidden="1"/>
    <cellStyle name="Avattu hyperlinkki" xfId="172" builtinId="9" hidden="1"/>
    <cellStyle name="Avattu hyperlinkki" xfId="174" builtinId="9" hidden="1"/>
    <cellStyle name="Avattu hyperlinkki" xfId="176" builtinId="9" hidden="1"/>
    <cellStyle name="Avattu hyperlinkki" xfId="178" builtinId="9" hidden="1"/>
    <cellStyle name="Avattu hyperlinkki" xfId="180" builtinId="9" hidden="1"/>
    <cellStyle name="Avattu hyperlinkki" xfId="182" builtinId="9" hidden="1"/>
    <cellStyle name="Avattu hyperlinkki" xfId="184" builtinId="9" hidden="1"/>
    <cellStyle name="Avattu hyperlinkki" xfId="186" builtinId="9" hidden="1"/>
    <cellStyle name="Avattu hyperlinkki" xfId="188" builtinId="9" hidden="1"/>
    <cellStyle name="Avattu hyperlinkki" xfId="190" builtinId="9" hidden="1"/>
    <cellStyle name="Avattu hyperlinkki" xfId="192" builtinId="9" hidden="1"/>
    <cellStyle name="Avattu hyperlinkki" xfId="194" builtinId="9" hidden="1"/>
    <cellStyle name="Avattu hyperlinkki" xfId="196" builtinId="9" hidden="1"/>
    <cellStyle name="Avattu hyperlinkki" xfId="198" builtinId="9" hidden="1"/>
    <cellStyle name="Avattu hyperlinkki" xfId="200" builtinId="9" hidden="1"/>
    <cellStyle name="Avattu hyperlinkki" xfId="202" builtinId="9" hidden="1"/>
    <cellStyle name="Avattu hyperlinkki" xfId="204" builtinId="9" hidden="1"/>
    <cellStyle name="Avattu hyperlinkki" xfId="206" builtinId="9" hidden="1"/>
    <cellStyle name="Avattu hyperlinkki" xfId="208" builtinId="9" hidden="1"/>
    <cellStyle name="Avattu hyperlinkki" xfId="210" builtinId="9" hidden="1"/>
    <cellStyle name="Avattu hyperlinkki" xfId="212" builtinId="9" hidden="1"/>
    <cellStyle name="Avattu hyperlinkki" xfId="214" builtinId="9" hidden="1"/>
    <cellStyle name="Avattu hyperlinkki" xfId="216" builtinId="9" hidden="1"/>
    <cellStyle name="Avattu hyperlinkki" xfId="218" builtinId="9" hidden="1"/>
    <cellStyle name="Avattu hyperlinkki" xfId="220" builtinId="9" hidden="1"/>
    <cellStyle name="Avattu hyperlinkki" xfId="222" builtinId="9" hidden="1"/>
    <cellStyle name="Avattu hyperlinkki" xfId="224" builtinId="9" hidden="1"/>
    <cellStyle name="Avattu hyperlinkki" xfId="226" builtinId="9" hidden="1"/>
    <cellStyle name="Avattu hyperlinkki" xfId="228" builtinId="9" hidden="1"/>
    <cellStyle name="Avattu hyperlinkki" xfId="230" builtinId="9" hidden="1"/>
    <cellStyle name="Avattu hyperlinkki" xfId="232" builtinId="9" hidden="1"/>
    <cellStyle name="Avattu hyperlinkki" xfId="234" builtinId="9" hidden="1"/>
    <cellStyle name="Avattu hyperlinkki" xfId="236" builtinId="9" hidden="1"/>
    <cellStyle name="Avattu hyperlinkki" xfId="238" builtinId="9" hidden="1"/>
    <cellStyle name="Avattu hyperlinkki" xfId="240" builtinId="9" hidden="1"/>
    <cellStyle name="Avattu hyperlinkki" xfId="242" builtinId="9" hidden="1"/>
    <cellStyle name="Avattu hyperlinkki" xfId="244" builtinId="9" hidden="1"/>
    <cellStyle name="Avattu hyperlinkki" xfId="246" builtinId="9" hidden="1"/>
    <cellStyle name="Avattu hyperlinkki" xfId="248" builtinId="9" hidden="1"/>
    <cellStyle name="Avattu hyperlinkki" xfId="250" builtinId="9" hidden="1"/>
    <cellStyle name="Avattu hyperlinkki" xfId="252" builtinId="9" hidden="1"/>
    <cellStyle name="Avattu hyperlinkki" xfId="254" builtinId="9" hidden="1"/>
    <cellStyle name="Avattu hyperlinkki" xfId="256" builtinId="9" hidden="1"/>
    <cellStyle name="Avattu hyperlinkki" xfId="258" builtinId="9" hidden="1"/>
    <cellStyle name="Avattu hyperlinkki" xfId="260" builtinId="9" hidden="1"/>
    <cellStyle name="Avattu hyperlinkki" xfId="262" builtinId="9" hidden="1"/>
    <cellStyle name="Avattu hyperlinkki" xfId="264" builtinId="9" hidden="1"/>
    <cellStyle name="Avattu hyperlinkki" xfId="266" builtinId="9" hidden="1"/>
    <cellStyle name="Avattu hyperlinkki" xfId="268" builtinId="9" hidden="1"/>
    <cellStyle name="Avattu hyperlinkki" xfId="270" builtinId="9" hidden="1"/>
    <cellStyle name="Avattu hyperlinkki" xfId="272" builtinId="9" hidden="1"/>
    <cellStyle name="Avattu hyperlinkki" xfId="274" builtinId="9" hidden="1"/>
    <cellStyle name="Avattu hyperlinkki" xfId="276" builtinId="9" hidden="1"/>
    <cellStyle name="Avattu hyperlinkki" xfId="278" builtinId="9" hidden="1"/>
    <cellStyle name="Avattu hyperlinkki" xfId="280" builtinId="9" hidden="1"/>
    <cellStyle name="Avattu hyperlinkki" xfId="282" builtinId="9" hidden="1"/>
    <cellStyle name="Avattu hyperlinkki" xfId="284" builtinId="9" hidden="1"/>
    <cellStyle name="Avattu hyperlinkki" xfId="286" builtinId="9" hidden="1"/>
    <cellStyle name="Avattu hyperlinkki" xfId="288" builtinId="9" hidden="1"/>
    <cellStyle name="Avattu hyperlinkki" xfId="290" builtinId="9" hidden="1"/>
    <cellStyle name="Avattu hyperlinkki" xfId="292" builtinId="9" hidden="1"/>
    <cellStyle name="Avattu hyperlinkki" xfId="294" builtinId="9" hidden="1"/>
    <cellStyle name="Avattu hyperlinkki" xfId="296" builtinId="9" hidden="1"/>
    <cellStyle name="Avattu hyperlinkki" xfId="298" builtinId="9" hidden="1"/>
    <cellStyle name="Avattu hyperlinkki" xfId="300" builtinId="9" hidden="1"/>
    <cellStyle name="Avattu hyperlinkki" xfId="302" builtinId="9" hidden="1"/>
    <cellStyle name="Avattu hyperlinkki" xfId="304" builtinId="9" hidden="1"/>
    <cellStyle name="Avattu hyperlinkki" xfId="306" builtinId="9" hidden="1"/>
    <cellStyle name="Avattu hyperlinkki" xfId="308" builtinId="9" hidden="1"/>
    <cellStyle name="Avattu hyperlinkki" xfId="310" builtinId="9" hidden="1"/>
    <cellStyle name="Avattu hyperlinkki" xfId="312" builtinId="9" hidden="1"/>
    <cellStyle name="Avattu hyperlinkki" xfId="314" builtinId="9" hidden="1"/>
    <cellStyle name="Avattu hyperlinkki" xfId="316" builtinId="9" hidden="1"/>
    <cellStyle name="Avattu hyperlinkki" xfId="318" builtinId="9" hidden="1"/>
    <cellStyle name="Avattu hyperlinkki" xfId="320" builtinId="9" hidden="1"/>
    <cellStyle name="Avattu hyperlinkki" xfId="322" builtinId="9" hidden="1"/>
    <cellStyle name="Avattu hyperlinkki" xfId="324" builtinId="9" hidden="1"/>
    <cellStyle name="Avattu hyperlinkki" xfId="326" builtinId="9" hidden="1"/>
    <cellStyle name="Avattu hyperlinkki" xfId="328" builtinId="9" hidden="1"/>
    <cellStyle name="Avattu hyperlinkki" xfId="330" builtinId="9" hidden="1"/>
    <cellStyle name="Avattu hyperlinkki" xfId="332" builtinId="9" hidden="1"/>
    <cellStyle name="Avattu hyperlinkki" xfId="334" builtinId="9" hidden="1"/>
    <cellStyle name="Avattu hyperlinkki" xfId="336" builtinId="9" hidden="1"/>
    <cellStyle name="Avattu hyperlinkki" xfId="338" builtinId="9" hidden="1"/>
    <cellStyle name="Avattu hyperlinkki" xfId="340" builtinId="9" hidden="1"/>
    <cellStyle name="Avattu hyperlinkki" xfId="342" builtinId="9" hidden="1"/>
    <cellStyle name="Avattu hyperlinkki" xfId="344" builtinId="9" hidden="1"/>
    <cellStyle name="Avattu hyperlinkki" xfId="346" builtinId="9" hidden="1"/>
    <cellStyle name="Avattu hyperlinkki" xfId="348" builtinId="9" hidden="1"/>
    <cellStyle name="Avattu hyperlinkki" xfId="350" builtinId="9" hidden="1"/>
    <cellStyle name="Avattu hyperlinkki" xfId="352" builtinId="9" hidden="1"/>
    <cellStyle name="Avattu hyperlinkki" xfId="354" builtinId="9" hidden="1"/>
    <cellStyle name="Avattu hyperlinkki" xfId="356" builtinId="9" hidden="1"/>
    <cellStyle name="Avattu hyperlinkki" xfId="358" builtinId="9" hidden="1"/>
    <cellStyle name="Avattu hyperlinkki" xfId="360" builtinId="9" hidden="1"/>
    <cellStyle name="Avattu hyperlinkki" xfId="362" builtinId="9" hidden="1"/>
    <cellStyle name="Avattu hyperlinkki" xfId="364" builtinId="9" hidden="1"/>
    <cellStyle name="Avattu hyperlinkki" xfId="366" builtinId="9" hidden="1"/>
    <cellStyle name="Avattu hyperlinkki" xfId="368" builtinId="9" hidden="1"/>
    <cellStyle name="Avattu hyperlinkki" xfId="370" builtinId="9" hidden="1"/>
    <cellStyle name="Avattu hyperlinkki" xfId="372" builtinId="9" hidden="1"/>
    <cellStyle name="Avattu hyperlinkki" xfId="374" builtinId="9" hidden="1"/>
    <cellStyle name="Avattu hyperlinkki" xfId="376" builtinId="9" hidden="1"/>
    <cellStyle name="Avattu hyperlinkki" xfId="378" builtinId="9" hidden="1"/>
    <cellStyle name="Avattu hyperlinkki" xfId="380" builtinId="9" hidden="1"/>
    <cellStyle name="Avattu hyperlinkki" xfId="382" builtinId="9" hidden="1"/>
    <cellStyle name="Avattu hyperlinkki" xfId="384" builtinId="9" hidden="1"/>
    <cellStyle name="Avattu hyperlinkki" xfId="386" builtinId="9" hidden="1"/>
    <cellStyle name="Avattu hyperlinkki" xfId="388" builtinId="9" hidden="1"/>
    <cellStyle name="Avattu hyperlinkki" xfId="390" builtinId="9" hidden="1"/>
    <cellStyle name="Avattu hyperlinkki" xfId="392" builtinId="9" hidden="1"/>
    <cellStyle name="Avattu hyperlinkki" xfId="394" builtinId="9" hidden="1"/>
    <cellStyle name="Avattu hyperlinkki" xfId="396" builtinId="9" hidden="1"/>
    <cellStyle name="Avattu hyperlinkki" xfId="398" builtinId="9" hidden="1"/>
    <cellStyle name="Avattu hyperlinkki" xfId="400" builtinId="9" hidden="1"/>
    <cellStyle name="Avattu hyperlinkki" xfId="402" builtinId="9" hidden="1"/>
    <cellStyle name="Avattu hyperlinkki" xfId="404" builtinId="9" hidden="1"/>
    <cellStyle name="Avattu hyperlinkki" xfId="406" builtinId="9" hidden="1"/>
    <cellStyle name="Avattu hyperlinkki" xfId="408" builtinId="9" hidden="1"/>
    <cellStyle name="Avattu hyperlinkki" xfId="410" builtinId="9" hidden="1"/>
    <cellStyle name="Avattu hyperlinkki" xfId="412" builtinId="9" hidden="1"/>
    <cellStyle name="Avattu hyperlinkki" xfId="414" builtinId="9" hidden="1"/>
    <cellStyle name="Avattu hyperlinkki" xfId="416" builtinId="9" hidden="1"/>
    <cellStyle name="Avattu hyperlinkki" xfId="418" builtinId="9" hidden="1"/>
    <cellStyle name="Avattu hyperlinkki" xfId="420" builtinId="9" hidden="1"/>
    <cellStyle name="Avattu hyperlinkki" xfId="422" builtinId="9" hidden="1"/>
    <cellStyle name="Avattu hyperlinkki" xfId="424" builtinId="9" hidden="1"/>
    <cellStyle name="Avattu hyperlinkki" xfId="426" builtinId="9" hidden="1"/>
    <cellStyle name="Avattu hyperlinkki" xfId="428" builtinId="9" hidden="1"/>
    <cellStyle name="Avattu hyperlinkki" xfId="430" builtinId="9" hidden="1"/>
    <cellStyle name="Avattu hyperlinkki" xfId="432" builtinId="9" hidden="1"/>
    <cellStyle name="Avattu hyperlinkki" xfId="434" builtinId="9" hidden="1"/>
    <cellStyle name="Avattu hyperlinkki" xfId="436" builtinId="9" hidden="1"/>
    <cellStyle name="Avattu hyperlinkki" xfId="438" builtinId="9" hidden="1"/>
    <cellStyle name="Avattu hyperlinkki" xfId="440" builtinId="9" hidden="1"/>
    <cellStyle name="Avattu hyperlinkki" xfId="442" builtinId="9" hidden="1"/>
    <cellStyle name="Avattu hyperlinkki" xfId="444" builtinId="9" hidden="1"/>
    <cellStyle name="Avattu hyperlinkki" xfId="446" builtinId="9" hidden="1"/>
    <cellStyle name="Avattu hyperlinkki" xfId="448" builtinId="9" hidden="1"/>
    <cellStyle name="Avattu hyperlinkki" xfId="450" builtinId="9" hidden="1"/>
    <cellStyle name="Avattu hyperlinkki" xfId="452" builtinId="9" hidden="1"/>
    <cellStyle name="Avattu hyperlinkki" xfId="454" builtinId="9" hidden="1"/>
    <cellStyle name="Avattu hyperlinkki" xfId="456" builtinId="9" hidden="1"/>
    <cellStyle name="Avattu hyperlinkki" xfId="458" builtinId="9" hidden="1"/>
    <cellStyle name="Avattu hyperlinkki" xfId="460" builtinId="9" hidden="1"/>
    <cellStyle name="Avattu hyperlinkki" xfId="462" builtinId="9" hidden="1"/>
    <cellStyle name="Avattu hyperlinkki" xfId="464" builtinId="9" hidden="1"/>
    <cellStyle name="Avattu hyperlinkki" xfId="466" builtinId="9" hidden="1"/>
    <cellStyle name="Avattu hyperlinkki" xfId="468" builtinId="9" hidden="1"/>
    <cellStyle name="Avattu hyperlinkki" xfId="470" builtinId="9" hidden="1"/>
    <cellStyle name="Avattu hyperlinkki" xfId="472" builtinId="9" hidden="1"/>
    <cellStyle name="Avattu hyperlinkki" xfId="474" builtinId="9" hidden="1"/>
    <cellStyle name="Avattu hyperlinkki" xfId="476" builtinId="9" hidden="1"/>
    <cellStyle name="Avattu hyperlinkki" xfId="478" builtinId="9" hidden="1"/>
    <cellStyle name="Avattu hyperlinkki" xfId="480" builtinId="9" hidden="1"/>
    <cellStyle name="Avattu hyperlinkki" xfId="482" builtinId="9" hidden="1"/>
    <cellStyle name="Avattu hyperlinkki" xfId="484" builtinId="9" hidden="1"/>
    <cellStyle name="Avattu hyperlinkki" xfId="486" builtinId="9" hidden="1"/>
    <cellStyle name="Avattu hyperlinkki" xfId="488" builtinId="9" hidden="1"/>
    <cellStyle name="Avattu hyperlinkki" xfId="490" builtinId="9" hidden="1"/>
    <cellStyle name="Avattu hyperlinkki" xfId="492" builtinId="9" hidden="1"/>
    <cellStyle name="Avattu hyperlinkki" xfId="494" builtinId="9" hidden="1"/>
    <cellStyle name="Avattu hyperlinkki" xfId="496" builtinId="9" hidden="1"/>
    <cellStyle name="Avattu hyperlinkki" xfId="498" builtinId="9" hidden="1"/>
    <cellStyle name="Avattu hyperlinkki" xfId="500" builtinId="9" hidden="1"/>
    <cellStyle name="Avattu hyperlinkki" xfId="502" builtinId="9" hidden="1"/>
    <cellStyle name="Avattu hyperlinkki" xfId="504" builtinId="9" hidden="1"/>
    <cellStyle name="Avattu hyperlinkki" xfId="506" builtinId="9" hidden="1"/>
    <cellStyle name="Avattu hyperlinkki" xfId="508" builtinId="9" hidden="1"/>
    <cellStyle name="Avattu hyperlinkki" xfId="510" builtinId="9" hidden="1"/>
    <cellStyle name="Avattu hyperlinkki" xfId="512" builtinId="9" hidden="1"/>
    <cellStyle name="Avattu hyperlinkki" xfId="514" builtinId="9" hidden="1"/>
    <cellStyle name="Avattu hyperlinkki" xfId="516" builtinId="9" hidden="1"/>
    <cellStyle name="Avattu hyperlinkki" xfId="518" builtinId="9" hidden="1"/>
    <cellStyle name="Avattu hyperlinkki" xfId="520" builtinId="9" hidden="1"/>
    <cellStyle name="Avattu hyperlinkki" xfId="522" builtinId="9" hidden="1"/>
    <cellStyle name="Avattu hyperlinkki" xfId="524" builtinId="9" hidden="1"/>
    <cellStyle name="Avattu hyperlinkki" xfId="526" builtinId="9" hidden="1"/>
    <cellStyle name="Avattu hyperlinkki" xfId="528" builtinId="9" hidden="1"/>
    <cellStyle name="Avattu hyperlinkki" xfId="530" builtinId="9" hidden="1"/>
    <cellStyle name="Avattu hyperlinkki" xfId="532" builtinId="9" hidden="1"/>
    <cellStyle name="Avattu hyperlinkki" xfId="534" builtinId="9" hidden="1"/>
    <cellStyle name="Avattu hyperlinkki" xfId="536" builtinId="9" hidden="1"/>
    <cellStyle name="Avattu hyperlinkki" xfId="538" builtinId="9" hidden="1"/>
    <cellStyle name="Avattu hyperlinkki" xfId="540" builtinId="9" hidden="1"/>
    <cellStyle name="Avattu hyperlinkki" xfId="542" builtinId="9" hidden="1"/>
    <cellStyle name="Avattu hyperlinkki" xfId="544" builtinId="9" hidden="1"/>
    <cellStyle name="Avattu hyperlinkki" xfId="546" builtinId="9" hidden="1"/>
    <cellStyle name="Avattu hyperlinkki" xfId="548" builtinId="9" hidden="1"/>
    <cellStyle name="Avattu hyperlinkki" xfId="550" builtinId="9" hidden="1"/>
    <cellStyle name="Avattu hyperlinkki" xfId="552" builtinId="9" hidden="1"/>
    <cellStyle name="Avattu hyperlinkki" xfId="554" builtinId="9" hidden="1"/>
    <cellStyle name="Avattu hyperlinkki" xfId="556" builtinId="9" hidden="1"/>
    <cellStyle name="Avattu hyperlinkki" xfId="558" builtinId="9" hidden="1"/>
    <cellStyle name="Avattu hyperlinkki" xfId="560" builtinId="9" hidden="1"/>
    <cellStyle name="Avattu hyperlinkki" xfId="562" builtinId="9" hidden="1"/>
    <cellStyle name="Avattu hyperlinkki" xfId="564" builtinId="9" hidden="1"/>
    <cellStyle name="Avattu hyperlinkki" xfId="566" builtinId="9" hidden="1"/>
    <cellStyle name="Avattu hyperlinkki" xfId="568" builtinId="9" hidden="1"/>
    <cellStyle name="Avattu hyperlinkki" xfId="570" builtinId="9" hidden="1"/>
    <cellStyle name="Avattu hyperlinkki" xfId="572" builtinId="9" hidden="1"/>
    <cellStyle name="Avattu hyperlinkki" xfId="574" builtinId="9" hidden="1"/>
    <cellStyle name="Avattu hyperlinkki" xfId="576" builtinId="9" hidden="1"/>
    <cellStyle name="Avattu hyperlinkki" xfId="578" builtinId="9" hidden="1"/>
    <cellStyle name="Avattu hyperlinkki" xfId="580" builtinId="9" hidden="1"/>
    <cellStyle name="Avattu hyperlinkki" xfId="582" builtinId="9" hidden="1"/>
    <cellStyle name="Avattu hyperlinkki" xfId="584" builtinId="9" hidden="1"/>
    <cellStyle name="Avattu hyperlinkki" xfId="586" builtinId="9" hidden="1"/>
    <cellStyle name="Avattu hyperlinkki" xfId="588" builtinId="9" hidden="1"/>
    <cellStyle name="Avattu hyperlinkki" xfId="590" builtinId="9" hidden="1"/>
    <cellStyle name="Avattu hyperlinkki" xfId="592" builtinId="9" hidden="1"/>
    <cellStyle name="Avattu hyperlinkki" xfId="594" builtinId="9" hidden="1"/>
    <cellStyle name="Avattu hyperlinkki" xfId="596" builtinId="9" hidden="1"/>
    <cellStyle name="Avattu hyperlinkki" xfId="598" builtinId="9" hidden="1"/>
    <cellStyle name="Avattu hyperlinkki" xfId="600" builtinId="9" hidden="1"/>
    <cellStyle name="Avattu hyperlinkki" xfId="602" builtinId="9" hidden="1"/>
    <cellStyle name="Avattu hyperlinkki" xfId="604" builtinId="9" hidden="1"/>
    <cellStyle name="Avattu hyperlinkki" xfId="606" builtinId="9" hidden="1"/>
    <cellStyle name="Avattu hyperlinkki" xfId="608" builtinId="9" hidden="1"/>
    <cellStyle name="Avattu hyperlinkki" xfId="610" builtinId="9" hidden="1"/>
    <cellStyle name="Avattu hyperlinkki" xfId="612" builtinId="9" hidden="1"/>
    <cellStyle name="Avattu hyperlinkki" xfId="614" builtinId="9" hidden="1"/>
    <cellStyle name="Avattu hyperlinkki" xfId="616" builtinId="9" hidden="1"/>
    <cellStyle name="Avattu hyperlinkki" xfId="618" builtinId="9" hidden="1"/>
    <cellStyle name="Avattu hyperlinkki" xfId="620" builtinId="9" hidden="1"/>
    <cellStyle name="Avattu hyperlinkki" xfId="622" builtinId="9" hidden="1"/>
    <cellStyle name="Avattu hyperlinkki" xfId="624" builtinId="9" hidden="1"/>
    <cellStyle name="Avattu hyperlinkki" xfId="626" builtinId="9" hidden="1"/>
    <cellStyle name="Avattu hyperlinkki" xfId="628" builtinId="9" hidden="1"/>
    <cellStyle name="Avattu hyperlinkki" xfId="630" builtinId="9" hidden="1"/>
    <cellStyle name="Avattu hyperlinkki" xfId="632" builtinId="9" hidden="1"/>
    <cellStyle name="Avattu hyperlinkki" xfId="634" builtinId="9" hidden="1"/>
    <cellStyle name="Avattu hyperlinkki" xfId="636" builtinId="9" hidden="1"/>
    <cellStyle name="Avattu hyperlinkki" xfId="638" builtinId="9" hidden="1"/>
    <cellStyle name="Avattu hyperlinkki" xfId="640" builtinId="9" hidden="1"/>
    <cellStyle name="Avattu hyperlinkki" xfId="642" builtinId="9" hidden="1"/>
    <cellStyle name="Avattu hyperlinkki" xfId="644" builtinId="9" hidden="1"/>
    <cellStyle name="Avattu hyperlinkki" xfId="646" builtinId="9" hidden="1"/>
    <cellStyle name="Avattu hyperlinkki" xfId="648" builtinId="9" hidden="1"/>
    <cellStyle name="Avattu hyperlinkki" xfId="650" builtinId="9" hidden="1"/>
    <cellStyle name="Avattu hyperlinkki" xfId="652" builtinId="9" hidden="1"/>
    <cellStyle name="Avattu hyperlinkki" xfId="654" builtinId="9" hidden="1"/>
    <cellStyle name="Avattu hyperlinkki" xfId="656" builtinId="9" hidden="1"/>
    <cellStyle name="Avattu hyperlinkki" xfId="658" builtinId="9" hidden="1"/>
    <cellStyle name="Avattu hyperlinkki" xfId="660" builtinId="9" hidden="1"/>
    <cellStyle name="Avattu hyperlinkki" xfId="662" builtinId="9" hidden="1"/>
    <cellStyle name="Avattu hyperlinkki" xfId="664" builtinId="9" hidden="1"/>
    <cellStyle name="Avattu hyperlinkki" xfId="666" builtinId="9" hidden="1"/>
    <cellStyle name="Avattu hyperlinkki" xfId="668" builtinId="9" hidden="1"/>
    <cellStyle name="Avattu hyperlinkki" xfId="670" builtinId="9" hidden="1"/>
    <cellStyle name="Avattu hyperlinkki" xfId="672" builtinId="9" hidden="1"/>
    <cellStyle name="Avattu hyperlinkki" xfId="674" builtinId="9" hidden="1"/>
    <cellStyle name="Avattu hyperlinkki" xfId="676" builtinId="9" hidden="1"/>
    <cellStyle name="Avattu hyperlinkki" xfId="678" builtinId="9" hidden="1"/>
    <cellStyle name="Avattu hyperlinkki" xfId="680" builtinId="9" hidden="1"/>
    <cellStyle name="Avattu hyperlinkki" xfId="682" builtinId="9" hidden="1"/>
    <cellStyle name="Avattu hyperlinkki" xfId="684" builtinId="9" hidden="1"/>
    <cellStyle name="Avattu hyperlinkki" xfId="686" builtinId="9" hidden="1"/>
    <cellStyle name="Avattu hyperlinkki" xfId="688" builtinId="9" hidden="1"/>
    <cellStyle name="Avattu hyperlinkki" xfId="690" builtinId="9" hidden="1"/>
    <cellStyle name="Avattu hyperlinkki" xfId="692" builtinId="9" hidden="1"/>
    <cellStyle name="Avattu hyperlinkki" xfId="694" builtinId="9" hidden="1"/>
    <cellStyle name="Avattu hyperlinkki" xfId="696" builtinId="9" hidden="1"/>
    <cellStyle name="Avattu hyperlinkki" xfId="698" builtinId="9" hidden="1"/>
    <cellStyle name="Avattu hyperlinkki" xfId="700" builtinId="9" hidden="1"/>
    <cellStyle name="Avattu hyperlinkki" xfId="702" builtinId="9" hidden="1"/>
    <cellStyle name="Avattu hyperlinkki" xfId="704" builtinId="9" hidden="1"/>
    <cellStyle name="Avattu hyperlinkki" xfId="706" builtinId="9" hidden="1"/>
    <cellStyle name="Avattu hyperlinkki" xfId="708" builtinId="9" hidden="1"/>
    <cellStyle name="Avattu hyperlinkki" xfId="710" builtinId="9" hidden="1"/>
    <cellStyle name="Avattu hyperlinkki" xfId="712" builtinId="9" hidden="1"/>
    <cellStyle name="Avattu hyperlinkki" xfId="714" builtinId="9" hidden="1"/>
    <cellStyle name="Avattu hyperlinkki" xfId="716" builtinId="9" hidden="1"/>
    <cellStyle name="Avattu hyperlinkki" xfId="718" builtinId="9" hidden="1"/>
    <cellStyle name="Avattu hyperlinkki" xfId="720" builtinId="9" hidden="1"/>
    <cellStyle name="Avattu hyperlinkki" xfId="722" builtinId="9" hidden="1"/>
    <cellStyle name="Avattu hyperlinkki" xfId="724" builtinId="9" hidden="1"/>
    <cellStyle name="Avattu hyperlinkki" xfId="726" builtinId="9" hidden="1"/>
    <cellStyle name="Avattu hyperlinkki" xfId="728" builtinId="9" hidden="1"/>
    <cellStyle name="Avattu hyperlinkki" xfId="730" builtinId="9" hidden="1"/>
    <cellStyle name="Avattu hyperlinkki" xfId="732" builtinId="9" hidden="1"/>
    <cellStyle name="Avattu hyperlinkki" xfId="734" builtinId="9" hidden="1"/>
    <cellStyle name="Avattu hyperlinkki" xfId="736" builtinId="9" hidden="1"/>
    <cellStyle name="Avattu hyperlinkki" xfId="738" builtinId="9" hidden="1"/>
    <cellStyle name="Avattu hyperlinkki" xfId="740" builtinId="9" hidden="1"/>
    <cellStyle name="Avattu hyperlinkki" xfId="742" builtinId="9" hidden="1"/>
    <cellStyle name="Avattu hyperlinkki" xfId="744" builtinId="9" hidden="1"/>
    <cellStyle name="Avattu hyperlinkki" xfId="746" builtinId="9" hidden="1"/>
    <cellStyle name="Avattu hyperlinkki" xfId="748" builtinId="9" hidden="1"/>
    <cellStyle name="Avattu hyperlinkki" xfId="750" builtinId="9" hidden="1"/>
    <cellStyle name="Avattu hyperlinkki" xfId="752" builtinId="9" hidden="1"/>
    <cellStyle name="Avattu hyperlinkki" xfId="754" builtinId="9" hidden="1"/>
    <cellStyle name="Avattu hyperlinkki" xfId="756" builtinId="9" hidden="1"/>
    <cellStyle name="Avattu hyperlinkki" xfId="758" builtinId="9" hidden="1"/>
    <cellStyle name="Avattu hyperlinkki" xfId="760" builtinId="9" hidden="1"/>
    <cellStyle name="Avattu hyperlinkki" xfId="762" builtinId="9" hidden="1"/>
    <cellStyle name="Avattu hyperlinkki" xfId="764" builtinId="9" hidden="1"/>
    <cellStyle name="Avattu hyperlinkki" xfId="766" builtinId="9" hidden="1"/>
    <cellStyle name="Avattu hyperlinkki" xfId="768" builtinId="9" hidden="1"/>
    <cellStyle name="Avattu hyperlinkki" xfId="770" builtinId="9" hidden="1"/>
    <cellStyle name="Avattu hyperlinkki" xfId="772" builtinId="9" hidden="1"/>
    <cellStyle name="Avattu hyperlinkki" xfId="774" builtinId="9" hidden="1"/>
    <cellStyle name="Avattu hyperlinkki" xfId="776" builtinId="9" hidden="1"/>
    <cellStyle name="Avattu hyperlinkki" xfId="778" builtinId="9" hidden="1"/>
    <cellStyle name="Avattu hyperlinkki" xfId="780" builtinId="9" hidden="1"/>
    <cellStyle name="Avattu hyperlinkki" xfId="782" builtinId="9" hidden="1"/>
    <cellStyle name="Avattu hyperlinkki" xfId="784" builtinId="9" hidden="1"/>
    <cellStyle name="Avattu hyperlinkki" xfId="786" builtinId="9" hidden="1"/>
    <cellStyle name="Avattu hyperlinkki" xfId="788" builtinId="9" hidden="1"/>
    <cellStyle name="Avattu hyperlinkki" xfId="790" builtinId="9" hidden="1"/>
    <cellStyle name="Avattu hyperlinkki" xfId="792" builtinId="9" hidden="1"/>
    <cellStyle name="Avattu hyperlinkki" xfId="794" builtinId="9" hidden="1"/>
    <cellStyle name="Avattu hyperlinkki" xfId="796" builtinId="9" hidden="1"/>
    <cellStyle name="Avattu hyperlinkki" xfId="798" builtinId="9" hidden="1"/>
    <cellStyle name="Avattu hyperlinkki" xfId="800" builtinId="9" hidden="1"/>
    <cellStyle name="Avattu hyperlinkki" xfId="802" builtinId="9" hidden="1"/>
    <cellStyle name="Avattu hyperlinkki" xfId="804" builtinId="9" hidden="1"/>
    <cellStyle name="Avattu hyperlinkki" xfId="806" builtinId="9" hidden="1"/>
    <cellStyle name="Avattu hyperlinkki" xfId="808" builtinId="9" hidden="1"/>
    <cellStyle name="Avattu hyperlinkki" xfId="810" builtinId="9" hidden="1"/>
    <cellStyle name="Avattu hyperlinkki" xfId="812" builtinId="9" hidden="1"/>
    <cellStyle name="Avattu hyperlinkki" xfId="814" builtinId="9" hidden="1"/>
    <cellStyle name="Avattu hyperlinkki" xfId="816" builtinId="9" hidden="1"/>
    <cellStyle name="Avattu hyperlinkki" xfId="818" builtinId="9" hidden="1"/>
    <cellStyle name="Avattu hyperlinkki" xfId="820" builtinId="9" hidden="1"/>
    <cellStyle name="Avattu hyperlinkki" xfId="822" builtinId="9" hidden="1"/>
    <cellStyle name="Avattu hyperlinkki" xfId="824" builtinId="9" hidden="1"/>
    <cellStyle name="Avattu hyperlinkki" xfId="826" builtinId="9" hidden="1"/>
    <cellStyle name="Avattu hyperlinkki" xfId="828" builtinId="9" hidden="1"/>
    <cellStyle name="Avattu hyperlinkki" xfId="830" builtinId="9" hidden="1"/>
    <cellStyle name="Avattu hyperlinkki" xfId="832" builtinId="9" hidden="1"/>
    <cellStyle name="Avattu hyperlinkki" xfId="834" builtinId="9" hidden="1"/>
    <cellStyle name="Avattu hyperlinkki" xfId="836" builtinId="9" hidden="1"/>
    <cellStyle name="Avattu hyperlinkki" xfId="838" builtinId="9" hidden="1"/>
    <cellStyle name="Avattu hyperlinkki" xfId="840" builtinId="9" hidden="1"/>
    <cellStyle name="Avattu hyperlinkki" xfId="842" builtinId="9" hidden="1"/>
    <cellStyle name="Avattu hyperlinkki" xfId="844" builtinId="9" hidden="1"/>
    <cellStyle name="Avattu hyperlinkki" xfId="846" builtinId="9" hidden="1"/>
    <cellStyle name="Avattu hyperlinkki" xfId="848" builtinId="9" hidden="1"/>
    <cellStyle name="Avattu hyperlinkki" xfId="850" builtinId="9" hidden="1"/>
    <cellStyle name="Avattu hyperlinkki" xfId="852" builtinId="9" hidden="1"/>
    <cellStyle name="Avattu hyperlinkki" xfId="854" builtinId="9" hidden="1"/>
    <cellStyle name="Avattu hyperlinkki" xfId="856" builtinId="9" hidden="1"/>
    <cellStyle name="Avattu hyperlinkki" xfId="858" builtinId="9" hidden="1"/>
    <cellStyle name="Avattu hyperlinkki" xfId="860" builtinId="9" hidden="1"/>
    <cellStyle name="Avattu hyperlinkki" xfId="862" builtinId="9" hidden="1"/>
    <cellStyle name="Avattu hyperlinkki" xfId="864" builtinId="9" hidden="1"/>
    <cellStyle name="Avattu hyperlinkki" xfId="866" builtinId="9" hidden="1"/>
    <cellStyle name="Avattu hyperlinkki" xfId="868" builtinId="9" hidden="1"/>
    <cellStyle name="Avattu hyperlinkki" xfId="870" builtinId="9" hidden="1"/>
    <cellStyle name="Avattu hyperlinkki" xfId="872" builtinId="9" hidden="1"/>
    <cellStyle name="Avattu hyperlinkki" xfId="874" builtinId="9" hidden="1"/>
    <cellStyle name="Avattu hyperlinkki" xfId="876" builtinId="9" hidden="1"/>
    <cellStyle name="Avattu hyperlinkki" xfId="878" builtinId="9" hidden="1"/>
    <cellStyle name="Avattu hyperlinkki" xfId="880" builtinId="9" hidden="1"/>
    <cellStyle name="Avattu hyperlinkki" xfId="882" builtinId="9" hidden="1"/>
    <cellStyle name="Avattu hyperlinkki" xfId="884" builtinId="9" hidden="1"/>
    <cellStyle name="Avattu hyperlinkki" xfId="886" builtinId="9" hidden="1"/>
    <cellStyle name="Avattu hyperlinkki" xfId="888" builtinId="9" hidden="1"/>
    <cellStyle name="Avattu hyperlinkki" xfId="890" builtinId="9" hidden="1"/>
    <cellStyle name="Avattu hyperlinkki" xfId="892" builtinId="9" hidden="1"/>
    <cellStyle name="Avattu hyperlinkki" xfId="894" builtinId="9" hidden="1"/>
    <cellStyle name="Avattu hyperlinkki" xfId="896" builtinId="9" hidden="1"/>
    <cellStyle name="Avattu hyperlinkki" xfId="898" builtinId="9" hidden="1"/>
    <cellStyle name="Avattu hyperlinkki" xfId="900" builtinId="9" hidden="1"/>
    <cellStyle name="Avattu hyperlinkki" xfId="902" builtinId="9" hidden="1"/>
    <cellStyle name="Avattu hyperlinkki" xfId="904" builtinId="9" hidden="1"/>
    <cellStyle name="Avattu hyperlinkki" xfId="906" builtinId="9" hidden="1"/>
    <cellStyle name="Avattu hyperlinkki" xfId="908" builtinId="9" hidden="1"/>
    <cellStyle name="Avattu hyperlinkki" xfId="910" builtinId="9" hidden="1"/>
    <cellStyle name="Avattu hyperlinkki" xfId="912" builtinId="9" hidden="1"/>
    <cellStyle name="Avattu hyperlinkki" xfId="914" builtinId="9" hidden="1"/>
    <cellStyle name="Avattu hyperlinkki" xfId="916" builtinId="9" hidden="1"/>
    <cellStyle name="Avattu hyperlinkki" xfId="918" builtinId="9" hidden="1"/>
    <cellStyle name="Avattu hyperlinkki" xfId="920" builtinId="9" hidden="1"/>
    <cellStyle name="Avattu hyperlinkki" xfId="922" builtinId="9" hidden="1"/>
    <cellStyle name="Avattu hyperlinkki" xfId="924" builtinId="9" hidden="1"/>
    <cellStyle name="Avattu hyperlinkki" xfId="926" builtinId="9" hidden="1"/>
    <cellStyle name="Avattu hyperlinkki" xfId="928" builtinId="9" hidden="1"/>
    <cellStyle name="Avattu hyperlinkki" xfId="930" builtinId="9" hidden="1"/>
    <cellStyle name="Avattu hyperlinkki" xfId="932" builtinId="9" hidden="1"/>
    <cellStyle name="Avattu hyperlinkki" xfId="934" builtinId="9" hidden="1"/>
    <cellStyle name="Avattu hyperlinkki" xfId="936" builtinId="9" hidden="1"/>
    <cellStyle name="Avattu hyperlinkki" xfId="938" builtinId="9" hidden="1"/>
    <cellStyle name="Avattu hyperlinkki" xfId="940" builtinId="9" hidden="1"/>
    <cellStyle name="Avattu hyperlinkki" xfId="942" builtinId="9" hidden="1"/>
    <cellStyle name="Avattu hyperlinkki" xfId="944" builtinId="9" hidden="1"/>
    <cellStyle name="Avattu hyperlinkki" xfId="946" builtinId="9" hidden="1"/>
    <cellStyle name="Avattu hyperlinkki" xfId="948" builtinId="9" hidden="1"/>
    <cellStyle name="Avattu hyperlinkki" xfId="950" builtinId="9" hidden="1"/>
    <cellStyle name="Avattu hyperlinkki" xfId="952" builtinId="9" hidden="1"/>
    <cellStyle name="Avattu hyperlinkki" xfId="954" builtinId="9" hidden="1"/>
    <cellStyle name="Avattu hyperlinkki" xfId="956" builtinId="9" hidden="1"/>
    <cellStyle name="Avattu hyperlinkki" xfId="958" builtinId="9" hidden="1"/>
    <cellStyle name="Avattu hyperlinkki" xfId="960" builtinId="9" hidden="1"/>
    <cellStyle name="Avattu hyperlinkki" xfId="962" builtinId="9" hidden="1"/>
    <cellStyle name="Avattu hyperlinkki" xfId="964" builtinId="9" hidden="1"/>
    <cellStyle name="Avattu hyperlinkki" xfId="966" builtinId="9" hidden="1"/>
    <cellStyle name="Avattu hyperlinkki" xfId="968" builtinId="9" hidden="1"/>
    <cellStyle name="Avattu hyperlinkki" xfId="970" builtinId="9" hidden="1"/>
    <cellStyle name="Avattu hyperlinkki" xfId="972" builtinId="9" hidden="1"/>
    <cellStyle name="Avattu hyperlinkki" xfId="974" builtinId="9" hidden="1"/>
    <cellStyle name="Avattu hyperlinkki" xfId="976" builtinId="9" hidden="1"/>
    <cellStyle name="Avattu hyperlinkki" xfId="978" builtinId="9" hidden="1"/>
    <cellStyle name="Avattu hyperlinkki" xfId="980" builtinId="9" hidden="1"/>
    <cellStyle name="Avattu hyperlinkki" xfId="982" builtinId="9" hidden="1"/>
    <cellStyle name="Avattu hyperlinkki" xfId="984" builtinId="9" hidden="1"/>
    <cellStyle name="Avattu hyperlinkki" xfId="986" builtinId="9" hidden="1"/>
    <cellStyle name="Avattu hyperlinkki" xfId="988" builtinId="9" hidden="1"/>
    <cellStyle name="Avattu hyperlinkki" xfId="990" builtinId="9" hidden="1"/>
    <cellStyle name="Avattu hyperlinkki" xfId="992" builtinId="9" hidden="1"/>
    <cellStyle name="Avattu hyperlinkki" xfId="994" builtinId="9" hidden="1"/>
    <cellStyle name="Avattu hyperlinkki" xfId="996" builtinId="9" hidden="1"/>
    <cellStyle name="Avattu hyperlinkki" xfId="998" builtinId="9" hidden="1"/>
    <cellStyle name="Avattu hyperlinkki" xfId="1000" builtinId="9" hidden="1"/>
    <cellStyle name="Avattu hyperlinkki" xfId="1002" builtinId="9" hidden="1"/>
    <cellStyle name="Avattu hyperlinkki" xfId="1004" builtinId="9" hidden="1"/>
    <cellStyle name="Avattu hyperlinkki" xfId="1006" builtinId="9" hidden="1"/>
    <cellStyle name="Avattu hyperlinkki" xfId="1008" builtinId="9" hidden="1"/>
    <cellStyle name="Avattu hyperlinkki" xfId="1010" builtinId="9" hidden="1"/>
    <cellStyle name="Avattu hyperlinkki" xfId="1012" builtinId="9" hidden="1"/>
    <cellStyle name="Avattu hyperlinkki" xfId="1014" builtinId="9" hidden="1"/>
    <cellStyle name="Avattu hyperlinkki" xfId="1016" builtinId="9" hidden="1"/>
    <cellStyle name="Avattu hyperlinkki" xfId="1018" builtinId="9" hidden="1"/>
    <cellStyle name="Avattu hyperlinkki" xfId="1020" builtinId="9" hidden="1"/>
    <cellStyle name="Avattu hyperlinkki" xfId="1022" builtinId="9" hidden="1"/>
    <cellStyle name="Avattu hyperlinkki" xfId="1024" builtinId="9" hidden="1"/>
    <cellStyle name="Avattu hyperlinkki" xfId="1026" builtinId="9" hidden="1"/>
    <cellStyle name="Avattu hyperlinkki" xfId="1028" builtinId="9" hidden="1"/>
    <cellStyle name="Avattu hyperlinkki" xfId="1030" builtinId="9" hidden="1"/>
    <cellStyle name="Avattu hyperlinkki" xfId="1032" builtinId="9" hidden="1"/>
    <cellStyle name="Avattu hyperlinkki" xfId="1034" builtinId="9" hidden="1"/>
    <cellStyle name="Avattu hyperlinkki" xfId="1036" builtinId="9" hidden="1"/>
    <cellStyle name="Avattu hyperlinkki" xfId="1038" builtinId="9" hidden="1"/>
    <cellStyle name="Avattu hyperlinkki" xfId="1040" builtinId="9" hidden="1"/>
    <cellStyle name="Avattu hyperlinkki" xfId="1042" builtinId="9" hidden="1"/>
    <cellStyle name="Avattu hyperlinkki" xfId="1044" builtinId="9" hidden="1"/>
    <cellStyle name="Avattu hyperlinkki" xfId="1046" builtinId="9" hidden="1"/>
    <cellStyle name="Avattu hyperlinkki" xfId="1048" builtinId="9" hidden="1"/>
    <cellStyle name="Avattu hyperlinkki" xfId="1050" builtinId="9" hidden="1"/>
    <cellStyle name="Avattu hyperlinkki" xfId="1052" builtinId="9" hidden="1"/>
    <cellStyle name="Avattu hyperlinkki" xfId="1054" builtinId="9" hidden="1"/>
    <cellStyle name="Avattu hyperlinkki" xfId="1056" builtinId="9" hidden="1"/>
    <cellStyle name="Avattu hyperlinkki" xfId="1058" builtinId="9" hidden="1"/>
    <cellStyle name="Avattu hyperlinkki" xfId="1060" builtinId="9" hidden="1"/>
    <cellStyle name="Avattu hyperlinkki" xfId="1062" builtinId="9" hidden="1"/>
    <cellStyle name="Avattu hyperlinkki" xfId="1064" builtinId="9" hidden="1"/>
    <cellStyle name="Avattu hyperlinkki" xfId="1066" builtinId="9" hidden="1"/>
    <cellStyle name="Avattu hyperlinkki" xfId="1068" builtinId="9" hidden="1"/>
    <cellStyle name="Avattu hyperlinkki" xfId="1070" builtinId="9" hidden="1"/>
    <cellStyle name="Avattu hyperlinkki" xfId="1072" builtinId="9" hidden="1"/>
    <cellStyle name="Avattu hyperlinkki" xfId="1074" builtinId="9" hidden="1"/>
    <cellStyle name="Avattu hyperlinkki" xfId="1076" builtinId="9" hidden="1"/>
    <cellStyle name="Avattu hyperlinkki" xfId="1078" builtinId="9" hidden="1"/>
    <cellStyle name="Avattu hyperlinkki" xfId="1080" builtinId="9" hidden="1"/>
    <cellStyle name="Avattu hyperlinkki" xfId="1082" builtinId="9" hidden="1"/>
    <cellStyle name="Avattu hyperlinkki" xfId="1084" builtinId="9" hidden="1"/>
    <cellStyle name="Avattu hyperlinkki" xfId="1086" builtinId="9" hidden="1"/>
    <cellStyle name="Avattu hyperlinkki" xfId="1088" builtinId="9" hidden="1"/>
    <cellStyle name="Avattu hyperlinkki" xfId="1090" builtinId="9" hidden="1"/>
    <cellStyle name="Avattu hyperlinkki" xfId="1092" builtinId="9" hidden="1"/>
    <cellStyle name="Avattu hyperlinkki" xfId="1094" builtinId="9" hidden="1"/>
    <cellStyle name="Avattu hyperlinkki" xfId="1096" builtinId="9" hidden="1"/>
    <cellStyle name="Avattu hyperlinkki" xfId="1098" builtinId="9" hidden="1"/>
    <cellStyle name="Avattu hyperlinkki" xfId="1100" builtinId="9" hidden="1"/>
    <cellStyle name="Avattu hyperlinkki" xfId="1102" builtinId="9" hidden="1"/>
    <cellStyle name="Avattu hyperlinkki" xfId="1104" builtinId="9" hidden="1"/>
    <cellStyle name="Avattu hyperlinkki" xfId="1106" builtinId="9" hidden="1"/>
    <cellStyle name="Avattu hyperlinkki" xfId="1108" builtinId="9" hidden="1"/>
    <cellStyle name="Avattu hyperlinkki" xfId="1110" builtinId="9" hidden="1"/>
    <cellStyle name="Avattu hyperlinkki" xfId="1112" builtinId="9" hidden="1"/>
    <cellStyle name="Avattu hyperlinkki" xfId="1114" builtinId="9" hidden="1"/>
    <cellStyle name="Avattu hyperlinkki" xfId="1116" builtinId="9" hidden="1"/>
    <cellStyle name="Avattu hyperlinkki" xfId="1118" builtinId="9" hidden="1"/>
    <cellStyle name="Avattu hyperlinkki" xfId="1120" builtinId="9" hidden="1"/>
    <cellStyle name="Avattu hyperlinkki" xfId="1122" builtinId="9" hidden="1"/>
    <cellStyle name="Avattu hyperlinkki" xfId="1124" builtinId="9" hidden="1"/>
    <cellStyle name="Avattu hyperlinkki" xfId="1126" builtinId="9" hidden="1"/>
    <cellStyle name="Avattu hyperlinkki" xfId="1128" builtinId="9" hidden="1"/>
    <cellStyle name="Avattu hyperlinkki" xfId="1130" builtinId="9" hidden="1"/>
    <cellStyle name="Avattu hyperlinkki" xfId="1132" builtinId="9" hidden="1"/>
    <cellStyle name="Avattu hyperlinkki" xfId="1134" builtinId="9" hidden="1"/>
    <cellStyle name="Avattu hyperlinkki" xfId="1136" builtinId="9" hidden="1"/>
    <cellStyle name="Avattu hyperlinkki" xfId="1138" builtinId="9" hidden="1"/>
    <cellStyle name="Avattu hyperlinkki" xfId="1140" builtinId="9" hidden="1"/>
    <cellStyle name="Avattu hyperlinkki" xfId="1142" builtinId="9" hidden="1"/>
    <cellStyle name="Avattu hyperlinkki" xfId="1144" builtinId="9" hidden="1"/>
    <cellStyle name="Avattu hyperlinkki" xfId="1146" builtinId="9" hidden="1"/>
    <cellStyle name="Avattu hyperlinkki" xfId="1148" builtinId="9" hidden="1"/>
    <cellStyle name="Avattu hyperlinkki" xfId="1150" builtinId="9" hidden="1"/>
    <cellStyle name="Avattu hyperlinkki" xfId="1152" builtinId="9" hidden="1"/>
    <cellStyle name="Avattu hyperlinkki" xfId="1154" builtinId="9" hidden="1"/>
    <cellStyle name="Avattu hyperlinkki" xfId="1156" builtinId="9" hidden="1"/>
    <cellStyle name="Avattu hyperlinkki" xfId="1158" builtinId="9" hidden="1"/>
    <cellStyle name="Avattu hyperlinkki" xfId="1160" builtinId="9" hidden="1"/>
    <cellStyle name="Avattu hyperlinkki" xfId="1162" builtinId="9" hidden="1"/>
    <cellStyle name="Avattu hyperlinkki" xfId="1164" builtinId="9" hidden="1"/>
    <cellStyle name="Avattu hyperlinkki" xfId="1166" builtinId="9" hidden="1"/>
    <cellStyle name="Avattu hyperlinkki" xfId="1168" builtinId="9" hidden="1"/>
    <cellStyle name="Avattu hyperlinkki" xfId="1170" builtinId="9" hidden="1"/>
    <cellStyle name="Avattu hyperlinkki" xfId="1172" builtinId="9" hidden="1"/>
    <cellStyle name="Avattu hyperlinkki" xfId="1174" builtinId="9" hidden="1"/>
    <cellStyle name="Avattu hyperlinkki" xfId="1176" builtinId="9" hidden="1"/>
    <cellStyle name="Avattu hyperlinkki" xfId="1178" builtinId="9" hidden="1"/>
    <cellStyle name="Avattu hyperlinkki" xfId="1180" builtinId="9" hidden="1"/>
    <cellStyle name="Avattu hyperlinkki" xfId="1182" builtinId="9" hidden="1"/>
    <cellStyle name="Avattu hyperlinkki" xfId="1184" builtinId="9" hidden="1"/>
    <cellStyle name="Avattu hyperlinkki" xfId="1186" builtinId="9" hidden="1"/>
    <cellStyle name="Avattu hyperlinkki" xfId="1188" builtinId="9" hidden="1"/>
    <cellStyle name="Avattu hyperlinkki" xfId="1190" builtinId="9" hidden="1"/>
    <cellStyle name="Avattu hyperlinkki" xfId="1192" builtinId="9" hidden="1"/>
    <cellStyle name="Avattu hyperlinkki" xfId="1194" builtinId="9" hidden="1"/>
    <cellStyle name="Avattu hyperlinkki" xfId="1196" builtinId="9" hidden="1"/>
    <cellStyle name="Avattu hyperlinkki" xfId="1198" builtinId="9" hidden="1"/>
    <cellStyle name="Avattu hyperlinkki" xfId="1200" builtinId="9" hidden="1"/>
    <cellStyle name="Avattu hyperlinkki" xfId="1202" builtinId="9" hidden="1"/>
    <cellStyle name="Avattu hyperlinkki" xfId="1204" builtinId="9" hidden="1"/>
    <cellStyle name="Avattu hyperlinkki" xfId="1206" builtinId="9" hidden="1"/>
    <cellStyle name="Avattu hyperlinkki" xfId="1208" builtinId="9" hidden="1"/>
    <cellStyle name="Avattu hyperlinkki" xfId="1210" builtinId="9" hidden="1"/>
    <cellStyle name="Avattu hyperlinkki" xfId="1212" builtinId="9" hidden="1"/>
    <cellStyle name="Avattu hyperlinkki" xfId="1214" builtinId="9" hidden="1"/>
    <cellStyle name="Avattu hyperlinkki" xfId="1216" builtinId="9" hidden="1"/>
    <cellStyle name="Avattu hyperlinkki" xfId="1218" builtinId="9" hidden="1"/>
    <cellStyle name="Avattu hyperlinkki" xfId="1220" builtinId="9" hidden="1"/>
    <cellStyle name="Avattu hyperlinkki" xfId="1222" builtinId="9" hidden="1"/>
    <cellStyle name="Avattu hyperlinkki" xfId="1224" builtinId="9" hidden="1"/>
    <cellStyle name="Avattu hyperlinkki" xfId="1226" builtinId="9" hidden="1"/>
    <cellStyle name="Avattu hyperlinkki" xfId="1228" builtinId="9" hidden="1"/>
    <cellStyle name="Avattu hyperlinkki" xfId="1230" builtinId="9" hidden="1"/>
    <cellStyle name="Avattu hyperlinkki" xfId="1232" builtinId="9" hidden="1"/>
    <cellStyle name="Avattu hyperlinkki" xfId="1234" builtinId="9" hidden="1"/>
    <cellStyle name="Avattu hyperlinkki" xfId="1236" builtinId="9" hidden="1"/>
    <cellStyle name="Avattu hyperlinkki" xfId="1238" builtinId="9" hidden="1"/>
    <cellStyle name="Avattu hyperlinkki" xfId="1240" builtinId="9" hidden="1"/>
    <cellStyle name="Avattu hyperlinkki" xfId="1242" builtinId="9" hidden="1"/>
    <cellStyle name="Avattu hyperlinkki" xfId="1244" builtinId="9" hidden="1"/>
    <cellStyle name="Avattu hyperlinkki" xfId="1246" builtinId="9" hidden="1"/>
    <cellStyle name="Avattu hyperlinkki" xfId="1248" builtinId="9" hidden="1"/>
    <cellStyle name="Avattu hyperlinkki" xfId="1250" builtinId="9" hidden="1"/>
    <cellStyle name="Avattu hyperlinkki" xfId="1252" builtinId="9" hidden="1"/>
    <cellStyle name="Avattu hyperlinkki" xfId="1254" builtinId="9" hidden="1"/>
    <cellStyle name="Avattu hyperlinkki" xfId="1256" builtinId="9" hidden="1"/>
    <cellStyle name="Avattu hyperlinkki" xfId="1258" builtinId="9" hidden="1"/>
    <cellStyle name="Avattu hyperlinkki" xfId="1260" builtinId="9" hidden="1"/>
    <cellStyle name="Avattu hyperlinkki" xfId="1262" builtinId="9" hidden="1"/>
    <cellStyle name="Avattu hyperlinkki" xfId="1264" builtinId="9" hidden="1"/>
    <cellStyle name="Avattu hyperlinkki" xfId="1266" builtinId="9" hidden="1"/>
    <cellStyle name="Avattu hyperlinkki" xfId="1268" builtinId="9" hidden="1"/>
    <cellStyle name="Avattu hyperlinkki" xfId="1270" builtinId="9" hidden="1"/>
    <cellStyle name="Avattu hyperlinkki" xfId="1272" builtinId="9" hidden="1"/>
    <cellStyle name="Avattu hyperlinkki" xfId="1274" builtinId="9" hidden="1"/>
    <cellStyle name="Avattu hyperlinkki" xfId="1276" builtinId="9" hidden="1"/>
    <cellStyle name="Avattu hyperlinkki" xfId="1278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Hyperlinkki" xfId="53" builtinId="8" hidden="1"/>
    <cellStyle name="Hyperlinkki" xfId="55" builtinId="8" hidden="1"/>
    <cellStyle name="Hyperlinkki" xfId="57" builtinId="8" hidden="1"/>
    <cellStyle name="Hyperlinkki" xfId="59" builtinId="8" hidden="1"/>
    <cellStyle name="Hyperlinkki" xfId="61" builtinId="8" hidden="1"/>
    <cellStyle name="Hyperlinkki" xfId="63" builtinId="8" hidden="1"/>
    <cellStyle name="Hyperlinkki" xfId="65" builtinId="8" hidden="1"/>
    <cellStyle name="Hyperlinkki" xfId="67" builtinId="8" hidden="1"/>
    <cellStyle name="Hyperlinkki" xfId="69" builtinId="8" hidden="1"/>
    <cellStyle name="Hyperlinkki" xfId="71" builtinId="8" hidden="1"/>
    <cellStyle name="Hyperlinkki" xfId="73" builtinId="8" hidden="1"/>
    <cellStyle name="Hyperlinkki" xfId="75" builtinId="8" hidden="1"/>
    <cellStyle name="Hyperlinkki" xfId="77" builtinId="8" hidden="1"/>
    <cellStyle name="Hyperlinkki" xfId="79" builtinId="8" hidden="1"/>
    <cellStyle name="Hyperlinkki" xfId="81" builtinId="8" hidden="1"/>
    <cellStyle name="Hyperlinkki" xfId="83" builtinId="8" hidden="1"/>
    <cellStyle name="Hyperlinkki" xfId="85" builtinId="8" hidden="1"/>
    <cellStyle name="Hyperlinkki" xfId="87" builtinId="8" hidden="1"/>
    <cellStyle name="Hyperlinkki" xfId="89" builtinId="8" hidden="1"/>
    <cellStyle name="Hyperlinkki" xfId="91" builtinId="8" hidden="1"/>
    <cellStyle name="Hyperlinkki" xfId="93" builtinId="8" hidden="1"/>
    <cellStyle name="Hyperlinkki" xfId="95" builtinId="8" hidden="1"/>
    <cellStyle name="Hyperlinkki" xfId="97" builtinId="8" hidden="1"/>
    <cellStyle name="Hyperlinkki" xfId="99" builtinId="8" hidden="1"/>
    <cellStyle name="Hyperlinkki" xfId="101" builtinId="8" hidden="1"/>
    <cellStyle name="Hyperlinkki" xfId="103" builtinId="8" hidden="1"/>
    <cellStyle name="Hyperlinkki" xfId="105" builtinId="8" hidden="1"/>
    <cellStyle name="Hyperlinkki" xfId="107" builtinId="8" hidden="1"/>
    <cellStyle name="Hyperlinkki" xfId="109" builtinId="8" hidden="1"/>
    <cellStyle name="Hyperlinkki" xfId="111" builtinId="8" hidden="1"/>
    <cellStyle name="Hyperlinkki" xfId="113" builtinId="8" hidden="1"/>
    <cellStyle name="Hyperlinkki" xfId="115" builtinId="8" hidden="1"/>
    <cellStyle name="Hyperlinkki" xfId="117" builtinId="8" hidden="1"/>
    <cellStyle name="Hyperlinkki" xfId="119" builtinId="8" hidden="1"/>
    <cellStyle name="Hyperlinkki" xfId="121" builtinId="8" hidden="1"/>
    <cellStyle name="Hyperlinkki" xfId="123" builtinId="8" hidden="1"/>
    <cellStyle name="Hyperlinkki" xfId="125" builtinId="8" hidden="1"/>
    <cellStyle name="Hyperlinkki" xfId="127" builtinId="8" hidden="1"/>
    <cellStyle name="Hyperlinkki" xfId="129" builtinId="8" hidden="1"/>
    <cellStyle name="Hyperlinkki" xfId="131" builtinId="8" hidden="1"/>
    <cellStyle name="Hyperlinkki" xfId="133" builtinId="8" hidden="1"/>
    <cellStyle name="Hyperlinkki" xfId="135" builtinId="8" hidden="1"/>
    <cellStyle name="Hyperlinkki" xfId="137" builtinId="8" hidden="1"/>
    <cellStyle name="Hyperlinkki" xfId="139" builtinId="8" hidden="1"/>
    <cellStyle name="Hyperlinkki" xfId="141" builtinId="8" hidden="1"/>
    <cellStyle name="Hyperlinkki" xfId="143" builtinId="8" hidden="1"/>
    <cellStyle name="Hyperlinkki" xfId="145" builtinId="8" hidden="1"/>
    <cellStyle name="Hyperlinkki" xfId="147" builtinId="8" hidden="1"/>
    <cellStyle name="Hyperlinkki" xfId="149" builtinId="8" hidden="1"/>
    <cellStyle name="Hyperlinkki" xfId="151" builtinId="8" hidden="1"/>
    <cellStyle name="Hyperlinkki" xfId="153" builtinId="8" hidden="1"/>
    <cellStyle name="Hyperlinkki" xfId="155" builtinId="8" hidden="1"/>
    <cellStyle name="Hyperlinkki" xfId="157" builtinId="8" hidden="1"/>
    <cellStyle name="Hyperlinkki" xfId="159" builtinId="8" hidden="1"/>
    <cellStyle name="Hyperlinkki" xfId="161" builtinId="8" hidden="1"/>
    <cellStyle name="Hyperlinkki" xfId="163" builtinId="8" hidden="1"/>
    <cellStyle name="Hyperlinkki" xfId="165" builtinId="8" hidden="1"/>
    <cellStyle name="Hyperlinkki" xfId="167" builtinId="8" hidden="1"/>
    <cellStyle name="Hyperlinkki" xfId="169" builtinId="8" hidden="1"/>
    <cellStyle name="Hyperlinkki" xfId="171" builtinId="8" hidden="1"/>
    <cellStyle name="Hyperlinkki" xfId="173" builtinId="8" hidden="1"/>
    <cellStyle name="Hyperlinkki" xfId="175" builtinId="8" hidden="1"/>
    <cellStyle name="Hyperlinkki" xfId="177" builtinId="8" hidden="1"/>
    <cellStyle name="Hyperlinkki" xfId="179" builtinId="8" hidden="1"/>
    <cellStyle name="Hyperlinkki" xfId="181" builtinId="8" hidden="1"/>
    <cellStyle name="Hyperlinkki" xfId="183" builtinId="8" hidden="1"/>
    <cellStyle name="Hyperlinkki" xfId="185" builtinId="8" hidden="1"/>
    <cellStyle name="Hyperlinkki" xfId="187" builtinId="8" hidden="1"/>
    <cellStyle name="Hyperlinkki" xfId="189" builtinId="8" hidden="1"/>
    <cellStyle name="Hyperlinkki" xfId="191" builtinId="8" hidden="1"/>
    <cellStyle name="Hyperlinkki" xfId="193" builtinId="8" hidden="1"/>
    <cellStyle name="Hyperlinkki" xfId="195" builtinId="8" hidden="1"/>
    <cellStyle name="Hyperlinkki" xfId="197" builtinId="8" hidden="1"/>
    <cellStyle name="Hyperlinkki" xfId="199" builtinId="8" hidden="1"/>
    <cellStyle name="Hyperlinkki" xfId="201" builtinId="8" hidden="1"/>
    <cellStyle name="Hyperlinkki" xfId="203" builtinId="8" hidden="1"/>
    <cellStyle name="Hyperlinkki" xfId="205" builtinId="8" hidden="1"/>
    <cellStyle name="Hyperlinkki" xfId="207" builtinId="8" hidden="1"/>
    <cellStyle name="Hyperlinkki" xfId="209" builtinId="8" hidden="1"/>
    <cellStyle name="Hyperlinkki" xfId="211" builtinId="8" hidden="1"/>
    <cellStyle name="Hyperlinkki" xfId="213" builtinId="8" hidden="1"/>
    <cellStyle name="Hyperlinkki" xfId="215" builtinId="8" hidden="1"/>
    <cellStyle name="Hyperlinkki" xfId="217" builtinId="8" hidden="1"/>
    <cellStyle name="Hyperlinkki" xfId="219" builtinId="8" hidden="1"/>
    <cellStyle name="Hyperlinkki" xfId="221" builtinId="8" hidden="1"/>
    <cellStyle name="Hyperlinkki" xfId="223" builtinId="8" hidden="1"/>
    <cellStyle name="Hyperlinkki" xfId="225" builtinId="8" hidden="1"/>
    <cellStyle name="Hyperlinkki" xfId="227" builtinId="8" hidden="1"/>
    <cellStyle name="Hyperlinkki" xfId="229" builtinId="8" hidden="1"/>
    <cellStyle name="Hyperlinkki" xfId="231" builtinId="8" hidden="1"/>
    <cellStyle name="Hyperlinkki" xfId="233" builtinId="8" hidden="1"/>
    <cellStyle name="Hyperlinkki" xfId="235" builtinId="8" hidden="1"/>
    <cellStyle name="Hyperlinkki" xfId="237" builtinId="8" hidden="1"/>
    <cellStyle name="Hyperlinkki" xfId="239" builtinId="8" hidden="1"/>
    <cellStyle name="Hyperlinkki" xfId="241" builtinId="8" hidden="1"/>
    <cellStyle name="Hyperlinkki" xfId="243" builtinId="8" hidden="1"/>
    <cellStyle name="Hyperlinkki" xfId="245" builtinId="8" hidden="1"/>
    <cellStyle name="Hyperlinkki" xfId="247" builtinId="8" hidden="1"/>
    <cellStyle name="Hyperlinkki" xfId="249" builtinId="8" hidden="1"/>
    <cellStyle name="Hyperlinkki" xfId="251" builtinId="8" hidden="1"/>
    <cellStyle name="Hyperlinkki" xfId="253" builtinId="8" hidden="1"/>
    <cellStyle name="Hyperlinkki" xfId="255" builtinId="8" hidden="1"/>
    <cellStyle name="Hyperlinkki" xfId="257" builtinId="8" hidden="1"/>
    <cellStyle name="Hyperlinkki" xfId="259" builtinId="8" hidden="1"/>
    <cellStyle name="Hyperlinkki" xfId="261" builtinId="8" hidden="1"/>
    <cellStyle name="Hyperlinkki" xfId="263" builtinId="8" hidden="1"/>
    <cellStyle name="Hyperlinkki" xfId="265" builtinId="8" hidden="1"/>
    <cellStyle name="Hyperlinkki" xfId="267" builtinId="8" hidden="1"/>
    <cellStyle name="Hyperlinkki" xfId="269" builtinId="8" hidden="1"/>
    <cellStyle name="Hyperlinkki" xfId="271" builtinId="8" hidden="1"/>
    <cellStyle name="Hyperlinkki" xfId="273" builtinId="8" hidden="1"/>
    <cellStyle name="Hyperlinkki" xfId="275" builtinId="8" hidden="1"/>
    <cellStyle name="Hyperlinkki" xfId="277" builtinId="8" hidden="1"/>
    <cellStyle name="Hyperlinkki" xfId="279" builtinId="8" hidden="1"/>
    <cellStyle name="Hyperlinkki" xfId="281" builtinId="8" hidden="1"/>
    <cellStyle name="Hyperlinkki" xfId="283" builtinId="8" hidden="1"/>
    <cellStyle name="Hyperlinkki" xfId="285" builtinId="8" hidden="1"/>
    <cellStyle name="Hyperlinkki" xfId="287" builtinId="8" hidden="1"/>
    <cellStyle name="Hyperlinkki" xfId="289" builtinId="8" hidden="1"/>
    <cellStyle name="Hyperlinkki" xfId="291" builtinId="8" hidden="1"/>
    <cellStyle name="Hyperlinkki" xfId="293" builtinId="8" hidden="1"/>
    <cellStyle name="Hyperlinkki" xfId="295" builtinId="8" hidden="1"/>
    <cellStyle name="Hyperlinkki" xfId="297" builtinId="8" hidden="1"/>
    <cellStyle name="Hyperlinkki" xfId="299" builtinId="8" hidden="1"/>
    <cellStyle name="Hyperlinkki" xfId="301" builtinId="8" hidden="1"/>
    <cellStyle name="Hyperlinkki" xfId="303" builtinId="8" hidden="1"/>
    <cellStyle name="Hyperlinkki" xfId="305" builtinId="8" hidden="1"/>
    <cellStyle name="Hyperlinkki" xfId="307" builtinId="8" hidden="1"/>
    <cellStyle name="Hyperlinkki" xfId="309" builtinId="8" hidden="1"/>
    <cellStyle name="Hyperlinkki" xfId="311" builtinId="8" hidden="1"/>
    <cellStyle name="Hyperlinkki" xfId="313" builtinId="8" hidden="1"/>
    <cellStyle name="Hyperlinkki" xfId="315" builtinId="8" hidden="1"/>
    <cellStyle name="Hyperlinkki" xfId="317" builtinId="8" hidden="1"/>
    <cellStyle name="Hyperlinkki" xfId="319" builtinId="8" hidden="1"/>
    <cellStyle name="Hyperlinkki" xfId="321" builtinId="8" hidden="1"/>
    <cellStyle name="Hyperlinkki" xfId="323" builtinId="8" hidden="1"/>
    <cellStyle name="Hyperlinkki" xfId="325" builtinId="8" hidden="1"/>
    <cellStyle name="Hyperlinkki" xfId="327" builtinId="8" hidden="1"/>
    <cellStyle name="Hyperlinkki" xfId="329" builtinId="8" hidden="1"/>
    <cellStyle name="Hyperlinkki" xfId="331" builtinId="8" hidden="1"/>
    <cellStyle name="Hyperlinkki" xfId="333" builtinId="8" hidden="1"/>
    <cellStyle name="Hyperlinkki" xfId="335" builtinId="8" hidden="1"/>
    <cellStyle name="Hyperlinkki" xfId="337" builtinId="8" hidden="1"/>
    <cellStyle name="Hyperlinkki" xfId="339" builtinId="8" hidden="1"/>
    <cellStyle name="Hyperlinkki" xfId="341" builtinId="8" hidden="1"/>
    <cellStyle name="Hyperlinkki" xfId="343" builtinId="8" hidden="1"/>
    <cellStyle name="Hyperlinkki" xfId="345" builtinId="8" hidden="1"/>
    <cellStyle name="Hyperlinkki" xfId="347" builtinId="8" hidden="1"/>
    <cellStyle name="Hyperlinkki" xfId="349" builtinId="8" hidden="1"/>
    <cellStyle name="Hyperlinkki" xfId="351" builtinId="8" hidden="1"/>
    <cellStyle name="Hyperlinkki" xfId="353" builtinId="8" hidden="1"/>
    <cellStyle name="Hyperlinkki" xfId="355" builtinId="8" hidden="1"/>
    <cellStyle name="Hyperlinkki" xfId="357" builtinId="8" hidden="1"/>
    <cellStyle name="Hyperlinkki" xfId="359" builtinId="8" hidden="1"/>
    <cellStyle name="Hyperlinkki" xfId="361" builtinId="8" hidden="1"/>
    <cellStyle name="Hyperlinkki" xfId="363" builtinId="8" hidden="1"/>
    <cellStyle name="Hyperlinkki" xfId="365" builtinId="8" hidden="1"/>
    <cellStyle name="Hyperlinkki" xfId="367" builtinId="8" hidden="1"/>
    <cellStyle name="Hyperlinkki" xfId="369" builtinId="8" hidden="1"/>
    <cellStyle name="Hyperlinkki" xfId="371" builtinId="8" hidden="1"/>
    <cellStyle name="Hyperlinkki" xfId="373" builtinId="8" hidden="1"/>
    <cellStyle name="Hyperlinkki" xfId="375" builtinId="8" hidden="1"/>
    <cellStyle name="Hyperlinkki" xfId="377" builtinId="8" hidden="1"/>
    <cellStyle name="Hyperlinkki" xfId="379" builtinId="8" hidden="1"/>
    <cellStyle name="Hyperlinkki" xfId="381" builtinId="8" hidden="1"/>
    <cellStyle name="Hyperlinkki" xfId="383" builtinId="8" hidden="1"/>
    <cellStyle name="Hyperlinkki" xfId="385" builtinId="8" hidden="1"/>
    <cellStyle name="Hyperlinkki" xfId="387" builtinId="8" hidden="1"/>
    <cellStyle name="Hyperlinkki" xfId="389" builtinId="8" hidden="1"/>
    <cellStyle name="Hyperlinkki" xfId="391" builtinId="8" hidden="1"/>
    <cellStyle name="Hyperlinkki" xfId="393" builtinId="8" hidden="1"/>
    <cellStyle name="Hyperlinkki" xfId="395" builtinId="8" hidden="1"/>
    <cellStyle name="Hyperlinkki" xfId="397" builtinId="8" hidden="1"/>
    <cellStyle name="Hyperlinkki" xfId="399" builtinId="8" hidden="1"/>
    <cellStyle name="Hyperlinkki" xfId="401" builtinId="8" hidden="1"/>
    <cellStyle name="Hyperlinkki" xfId="403" builtinId="8" hidden="1"/>
    <cellStyle name="Hyperlinkki" xfId="405" builtinId="8" hidden="1"/>
    <cellStyle name="Hyperlinkki" xfId="407" builtinId="8" hidden="1"/>
    <cellStyle name="Hyperlinkki" xfId="409" builtinId="8" hidden="1"/>
    <cellStyle name="Hyperlinkki" xfId="411" builtinId="8" hidden="1"/>
    <cellStyle name="Hyperlinkki" xfId="413" builtinId="8" hidden="1"/>
    <cellStyle name="Hyperlinkki" xfId="415" builtinId="8" hidden="1"/>
    <cellStyle name="Hyperlinkki" xfId="417" builtinId="8" hidden="1"/>
    <cellStyle name="Hyperlinkki" xfId="419" builtinId="8" hidden="1"/>
    <cellStyle name="Hyperlinkki" xfId="421" builtinId="8" hidden="1"/>
    <cellStyle name="Hyperlinkki" xfId="423" builtinId="8" hidden="1"/>
    <cellStyle name="Hyperlinkki" xfId="425" builtinId="8" hidden="1"/>
    <cellStyle name="Hyperlinkki" xfId="427" builtinId="8" hidden="1"/>
    <cellStyle name="Hyperlinkki" xfId="429" builtinId="8" hidden="1"/>
    <cellStyle name="Hyperlinkki" xfId="431" builtinId="8" hidden="1"/>
    <cellStyle name="Hyperlinkki" xfId="433" builtinId="8" hidden="1"/>
    <cellStyle name="Hyperlinkki" xfId="435" builtinId="8" hidden="1"/>
    <cellStyle name="Hyperlinkki" xfId="437" builtinId="8" hidden="1"/>
    <cellStyle name="Hyperlinkki" xfId="439" builtinId="8" hidden="1"/>
    <cellStyle name="Hyperlinkki" xfId="441" builtinId="8" hidden="1"/>
    <cellStyle name="Hyperlinkki" xfId="443" builtinId="8" hidden="1"/>
    <cellStyle name="Hyperlinkki" xfId="445" builtinId="8" hidden="1"/>
    <cellStyle name="Hyperlinkki" xfId="447" builtinId="8" hidden="1"/>
    <cellStyle name="Hyperlinkki" xfId="449" builtinId="8" hidden="1"/>
    <cellStyle name="Hyperlinkki" xfId="451" builtinId="8" hidden="1"/>
    <cellStyle name="Hyperlinkki" xfId="453" builtinId="8" hidden="1"/>
    <cellStyle name="Hyperlinkki" xfId="455" builtinId="8" hidden="1"/>
    <cellStyle name="Hyperlinkki" xfId="457" builtinId="8" hidden="1"/>
    <cellStyle name="Hyperlinkki" xfId="459" builtinId="8" hidden="1"/>
    <cellStyle name="Hyperlinkki" xfId="461" builtinId="8" hidden="1"/>
    <cellStyle name="Hyperlinkki" xfId="463" builtinId="8" hidden="1"/>
    <cellStyle name="Hyperlinkki" xfId="465" builtinId="8" hidden="1"/>
    <cellStyle name="Hyperlinkki" xfId="467" builtinId="8" hidden="1"/>
    <cellStyle name="Hyperlinkki" xfId="469" builtinId="8" hidden="1"/>
    <cellStyle name="Hyperlinkki" xfId="471" builtinId="8" hidden="1"/>
    <cellStyle name="Hyperlinkki" xfId="473" builtinId="8" hidden="1"/>
    <cellStyle name="Hyperlinkki" xfId="475" builtinId="8" hidden="1"/>
    <cellStyle name="Hyperlinkki" xfId="477" builtinId="8" hidden="1"/>
    <cellStyle name="Hyperlinkki" xfId="479" builtinId="8" hidden="1"/>
    <cellStyle name="Hyperlinkki" xfId="481" builtinId="8" hidden="1"/>
    <cellStyle name="Hyperlinkki" xfId="483" builtinId="8" hidden="1"/>
    <cellStyle name="Hyperlinkki" xfId="485" builtinId="8" hidden="1"/>
    <cellStyle name="Hyperlinkki" xfId="487" builtinId="8" hidden="1"/>
    <cellStyle name="Hyperlinkki" xfId="489" builtinId="8" hidden="1"/>
    <cellStyle name="Hyperlinkki" xfId="491" builtinId="8" hidden="1"/>
    <cellStyle name="Hyperlinkki" xfId="493" builtinId="8" hidden="1"/>
    <cellStyle name="Hyperlinkki" xfId="495" builtinId="8" hidden="1"/>
    <cellStyle name="Hyperlinkki" xfId="497" builtinId="8" hidden="1"/>
    <cellStyle name="Hyperlinkki" xfId="499" builtinId="8" hidden="1"/>
    <cellStyle name="Hyperlinkki" xfId="501" builtinId="8" hidden="1"/>
    <cellStyle name="Hyperlinkki" xfId="503" builtinId="8" hidden="1"/>
    <cellStyle name="Hyperlinkki" xfId="505" builtinId="8" hidden="1"/>
    <cellStyle name="Hyperlinkki" xfId="507" builtinId="8" hidden="1"/>
    <cellStyle name="Hyperlinkki" xfId="509" builtinId="8" hidden="1"/>
    <cellStyle name="Hyperlinkki" xfId="511" builtinId="8" hidden="1"/>
    <cellStyle name="Hyperlinkki" xfId="513" builtinId="8" hidden="1"/>
    <cellStyle name="Hyperlinkki" xfId="515" builtinId="8" hidden="1"/>
    <cellStyle name="Hyperlinkki" xfId="517" builtinId="8" hidden="1"/>
    <cellStyle name="Hyperlinkki" xfId="519" builtinId="8" hidden="1"/>
    <cellStyle name="Hyperlinkki" xfId="521" builtinId="8" hidden="1"/>
    <cellStyle name="Hyperlinkki" xfId="523" builtinId="8" hidden="1"/>
    <cellStyle name="Hyperlinkki" xfId="525" builtinId="8" hidden="1"/>
    <cellStyle name="Hyperlinkki" xfId="527" builtinId="8" hidden="1"/>
    <cellStyle name="Hyperlinkki" xfId="529" builtinId="8" hidden="1"/>
    <cellStyle name="Hyperlinkki" xfId="531" builtinId="8" hidden="1"/>
    <cellStyle name="Hyperlinkki" xfId="533" builtinId="8" hidden="1"/>
    <cellStyle name="Hyperlinkki" xfId="535" builtinId="8" hidden="1"/>
    <cellStyle name="Hyperlinkki" xfId="537" builtinId="8" hidden="1"/>
    <cellStyle name="Hyperlinkki" xfId="539" builtinId="8" hidden="1"/>
    <cellStyle name="Hyperlinkki" xfId="541" builtinId="8" hidden="1"/>
    <cellStyle name="Hyperlinkki" xfId="543" builtinId="8" hidden="1"/>
    <cellStyle name="Hyperlinkki" xfId="545" builtinId="8" hidden="1"/>
    <cellStyle name="Hyperlinkki" xfId="547" builtinId="8" hidden="1"/>
    <cellStyle name="Hyperlinkki" xfId="549" builtinId="8" hidden="1"/>
    <cellStyle name="Hyperlinkki" xfId="551" builtinId="8" hidden="1"/>
    <cellStyle name="Hyperlinkki" xfId="553" builtinId="8" hidden="1"/>
    <cellStyle name="Hyperlinkki" xfId="555" builtinId="8" hidden="1"/>
    <cellStyle name="Hyperlinkki" xfId="557" builtinId="8" hidden="1"/>
    <cellStyle name="Hyperlinkki" xfId="559" builtinId="8" hidden="1"/>
    <cellStyle name="Hyperlinkki" xfId="561" builtinId="8" hidden="1"/>
    <cellStyle name="Hyperlinkki" xfId="563" builtinId="8" hidden="1"/>
    <cellStyle name="Hyperlinkki" xfId="565" builtinId="8" hidden="1"/>
    <cellStyle name="Hyperlinkki" xfId="567" builtinId="8" hidden="1"/>
    <cellStyle name="Hyperlinkki" xfId="569" builtinId="8" hidden="1"/>
    <cellStyle name="Hyperlinkki" xfId="571" builtinId="8" hidden="1"/>
    <cellStyle name="Hyperlinkki" xfId="573" builtinId="8" hidden="1"/>
    <cellStyle name="Hyperlinkki" xfId="575" builtinId="8" hidden="1"/>
    <cellStyle name="Hyperlinkki" xfId="577" builtinId="8" hidden="1"/>
    <cellStyle name="Hyperlinkki" xfId="579" builtinId="8" hidden="1"/>
    <cellStyle name="Hyperlinkki" xfId="581" builtinId="8" hidden="1"/>
    <cellStyle name="Hyperlinkki" xfId="583" builtinId="8" hidden="1"/>
    <cellStyle name="Hyperlinkki" xfId="585" builtinId="8" hidden="1"/>
    <cellStyle name="Hyperlinkki" xfId="587" builtinId="8" hidden="1"/>
    <cellStyle name="Hyperlinkki" xfId="589" builtinId="8" hidden="1"/>
    <cellStyle name="Hyperlinkki" xfId="591" builtinId="8" hidden="1"/>
    <cellStyle name="Hyperlinkki" xfId="593" builtinId="8" hidden="1"/>
    <cellStyle name="Hyperlinkki" xfId="595" builtinId="8" hidden="1"/>
    <cellStyle name="Hyperlinkki" xfId="597" builtinId="8" hidden="1"/>
    <cellStyle name="Hyperlinkki" xfId="599" builtinId="8" hidden="1"/>
    <cellStyle name="Hyperlinkki" xfId="601" builtinId="8" hidden="1"/>
    <cellStyle name="Hyperlinkki" xfId="603" builtinId="8" hidden="1"/>
    <cellStyle name="Hyperlinkki" xfId="605" builtinId="8" hidden="1"/>
    <cellStyle name="Hyperlinkki" xfId="607" builtinId="8" hidden="1"/>
    <cellStyle name="Hyperlinkki" xfId="609" builtinId="8" hidden="1"/>
    <cellStyle name="Hyperlinkki" xfId="611" builtinId="8" hidden="1"/>
    <cellStyle name="Hyperlinkki" xfId="613" builtinId="8" hidden="1"/>
    <cellStyle name="Hyperlinkki" xfId="615" builtinId="8" hidden="1"/>
    <cellStyle name="Hyperlinkki" xfId="617" builtinId="8" hidden="1"/>
    <cellStyle name="Hyperlinkki" xfId="619" builtinId="8" hidden="1"/>
    <cellStyle name="Hyperlinkki" xfId="621" builtinId="8" hidden="1"/>
    <cellStyle name="Hyperlinkki" xfId="623" builtinId="8" hidden="1"/>
    <cellStyle name="Hyperlinkki" xfId="625" builtinId="8" hidden="1"/>
    <cellStyle name="Hyperlinkki" xfId="627" builtinId="8" hidden="1"/>
    <cellStyle name="Hyperlinkki" xfId="629" builtinId="8" hidden="1"/>
    <cellStyle name="Hyperlinkki" xfId="631" builtinId="8" hidden="1"/>
    <cellStyle name="Hyperlinkki" xfId="633" builtinId="8" hidden="1"/>
    <cellStyle name="Hyperlinkki" xfId="635" builtinId="8" hidden="1"/>
    <cellStyle name="Hyperlinkki" xfId="637" builtinId="8" hidden="1"/>
    <cellStyle name="Hyperlinkki" xfId="639" builtinId="8" hidden="1"/>
    <cellStyle name="Hyperlinkki" xfId="641" builtinId="8" hidden="1"/>
    <cellStyle name="Hyperlinkki" xfId="643" builtinId="8" hidden="1"/>
    <cellStyle name="Hyperlinkki" xfId="645" builtinId="8" hidden="1"/>
    <cellStyle name="Hyperlinkki" xfId="647" builtinId="8" hidden="1"/>
    <cellStyle name="Hyperlinkki" xfId="649" builtinId="8" hidden="1"/>
    <cellStyle name="Hyperlinkki" xfId="651" builtinId="8" hidden="1"/>
    <cellStyle name="Hyperlinkki" xfId="653" builtinId="8" hidden="1"/>
    <cellStyle name="Hyperlinkki" xfId="655" builtinId="8" hidden="1"/>
    <cellStyle name="Hyperlinkki" xfId="657" builtinId="8" hidden="1"/>
    <cellStyle name="Hyperlinkki" xfId="659" builtinId="8" hidden="1"/>
    <cellStyle name="Hyperlinkki" xfId="661" builtinId="8" hidden="1"/>
    <cellStyle name="Hyperlinkki" xfId="663" builtinId="8" hidden="1"/>
    <cellStyle name="Hyperlinkki" xfId="665" builtinId="8" hidden="1"/>
    <cellStyle name="Hyperlinkki" xfId="667" builtinId="8" hidden="1"/>
    <cellStyle name="Hyperlinkki" xfId="669" builtinId="8" hidden="1"/>
    <cellStyle name="Hyperlinkki" xfId="671" builtinId="8" hidden="1"/>
    <cellStyle name="Hyperlinkki" xfId="673" builtinId="8" hidden="1"/>
    <cellStyle name="Hyperlinkki" xfId="675" builtinId="8" hidden="1"/>
    <cellStyle name="Hyperlinkki" xfId="677" builtinId="8" hidden="1"/>
    <cellStyle name="Hyperlinkki" xfId="679" builtinId="8" hidden="1"/>
    <cellStyle name="Hyperlinkki" xfId="681" builtinId="8" hidden="1"/>
    <cellStyle name="Hyperlinkki" xfId="683" builtinId="8" hidden="1"/>
    <cellStyle name="Hyperlinkki" xfId="685" builtinId="8" hidden="1"/>
    <cellStyle name="Hyperlinkki" xfId="687" builtinId="8" hidden="1"/>
    <cellStyle name="Hyperlinkki" xfId="689" builtinId="8" hidden="1"/>
    <cellStyle name="Hyperlinkki" xfId="691" builtinId="8" hidden="1"/>
    <cellStyle name="Hyperlinkki" xfId="693" builtinId="8" hidden="1"/>
    <cellStyle name="Hyperlinkki" xfId="695" builtinId="8" hidden="1"/>
    <cellStyle name="Hyperlinkki" xfId="697" builtinId="8" hidden="1"/>
    <cellStyle name="Hyperlinkki" xfId="699" builtinId="8" hidden="1"/>
    <cellStyle name="Hyperlinkki" xfId="701" builtinId="8" hidden="1"/>
    <cellStyle name="Hyperlinkki" xfId="703" builtinId="8" hidden="1"/>
    <cellStyle name="Hyperlinkki" xfId="705" builtinId="8" hidden="1"/>
    <cellStyle name="Hyperlinkki" xfId="707" builtinId="8" hidden="1"/>
    <cellStyle name="Hyperlinkki" xfId="709" builtinId="8" hidden="1"/>
    <cellStyle name="Hyperlinkki" xfId="711" builtinId="8" hidden="1"/>
    <cellStyle name="Hyperlinkki" xfId="713" builtinId="8" hidden="1"/>
    <cellStyle name="Hyperlinkki" xfId="715" builtinId="8" hidden="1"/>
    <cellStyle name="Hyperlinkki" xfId="717" builtinId="8" hidden="1"/>
    <cellStyle name="Hyperlinkki" xfId="719" builtinId="8" hidden="1"/>
    <cellStyle name="Hyperlinkki" xfId="721" builtinId="8" hidden="1"/>
    <cellStyle name="Hyperlinkki" xfId="723" builtinId="8" hidden="1"/>
    <cellStyle name="Hyperlinkki" xfId="725" builtinId="8" hidden="1"/>
    <cellStyle name="Hyperlinkki" xfId="727" builtinId="8" hidden="1"/>
    <cellStyle name="Hyperlinkki" xfId="729" builtinId="8" hidden="1"/>
    <cellStyle name="Hyperlinkki" xfId="731" builtinId="8" hidden="1"/>
    <cellStyle name="Hyperlinkki" xfId="733" builtinId="8" hidden="1"/>
    <cellStyle name="Hyperlinkki" xfId="735" builtinId="8" hidden="1"/>
    <cellStyle name="Hyperlinkki" xfId="737" builtinId="8" hidden="1"/>
    <cellStyle name="Hyperlinkki" xfId="739" builtinId="8" hidden="1"/>
    <cellStyle name="Hyperlinkki" xfId="741" builtinId="8" hidden="1"/>
    <cellStyle name="Hyperlinkki" xfId="743" builtinId="8" hidden="1"/>
    <cellStyle name="Hyperlinkki" xfId="745" builtinId="8" hidden="1"/>
    <cellStyle name="Hyperlinkki" xfId="747" builtinId="8" hidden="1"/>
    <cellStyle name="Hyperlinkki" xfId="749" builtinId="8" hidden="1"/>
    <cellStyle name="Hyperlinkki" xfId="751" builtinId="8" hidden="1"/>
    <cellStyle name="Hyperlinkki" xfId="753" builtinId="8" hidden="1"/>
    <cellStyle name="Hyperlinkki" xfId="755" builtinId="8" hidden="1"/>
    <cellStyle name="Hyperlinkki" xfId="757" builtinId="8" hidden="1"/>
    <cellStyle name="Hyperlinkki" xfId="759" builtinId="8" hidden="1"/>
    <cellStyle name="Hyperlinkki" xfId="761" builtinId="8" hidden="1"/>
    <cellStyle name="Hyperlinkki" xfId="763" builtinId="8" hidden="1"/>
    <cellStyle name="Hyperlinkki" xfId="765" builtinId="8" hidden="1"/>
    <cellStyle name="Hyperlinkki" xfId="767" builtinId="8" hidden="1"/>
    <cellStyle name="Hyperlinkki" xfId="769" builtinId="8" hidden="1"/>
    <cellStyle name="Hyperlinkki" xfId="771" builtinId="8" hidden="1"/>
    <cellStyle name="Hyperlinkki" xfId="773" builtinId="8" hidden="1"/>
    <cellStyle name="Hyperlinkki" xfId="775" builtinId="8" hidden="1"/>
    <cellStyle name="Hyperlinkki" xfId="777" builtinId="8" hidden="1"/>
    <cellStyle name="Hyperlinkki" xfId="779" builtinId="8" hidden="1"/>
    <cellStyle name="Hyperlinkki" xfId="781" builtinId="8" hidden="1"/>
    <cellStyle name="Hyperlinkki" xfId="783" builtinId="8" hidden="1"/>
    <cellStyle name="Hyperlinkki" xfId="785" builtinId="8" hidden="1"/>
    <cellStyle name="Hyperlinkki" xfId="787" builtinId="8" hidden="1"/>
    <cellStyle name="Hyperlinkki" xfId="789" builtinId="8" hidden="1"/>
    <cellStyle name="Hyperlinkki" xfId="791" builtinId="8" hidden="1"/>
    <cellStyle name="Hyperlinkki" xfId="793" builtinId="8" hidden="1"/>
    <cellStyle name="Hyperlinkki" xfId="795" builtinId="8" hidden="1"/>
    <cellStyle name="Hyperlinkki" xfId="797" builtinId="8" hidden="1"/>
    <cellStyle name="Hyperlinkki" xfId="799" builtinId="8" hidden="1"/>
    <cellStyle name="Hyperlinkki" xfId="801" builtinId="8" hidden="1"/>
    <cellStyle name="Hyperlinkki" xfId="803" builtinId="8" hidden="1"/>
    <cellStyle name="Hyperlinkki" xfId="805" builtinId="8" hidden="1"/>
    <cellStyle name="Hyperlinkki" xfId="807" builtinId="8" hidden="1"/>
    <cellStyle name="Hyperlinkki" xfId="809" builtinId="8" hidden="1"/>
    <cellStyle name="Hyperlinkki" xfId="811" builtinId="8" hidden="1"/>
    <cellStyle name="Hyperlinkki" xfId="813" builtinId="8" hidden="1"/>
    <cellStyle name="Hyperlinkki" xfId="815" builtinId="8" hidden="1"/>
    <cellStyle name="Hyperlinkki" xfId="817" builtinId="8" hidden="1"/>
    <cellStyle name="Hyperlinkki" xfId="819" builtinId="8" hidden="1"/>
    <cellStyle name="Hyperlinkki" xfId="821" builtinId="8" hidden="1"/>
    <cellStyle name="Hyperlinkki" xfId="823" builtinId="8" hidden="1"/>
    <cellStyle name="Hyperlinkki" xfId="825" builtinId="8" hidden="1"/>
    <cellStyle name="Hyperlinkki" xfId="827" builtinId="8" hidden="1"/>
    <cellStyle name="Hyperlinkki" xfId="829" builtinId="8" hidden="1"/>
    <cellStyle name="Hyperlinkki" xfId="831" builtinId="8" hidden="1"/>
    <cellStyle name="Hyperlinkki" xfId="833" builtinId="8" hidden="1"/>
    <cellStyle name="Hyperlinkki" xfId="835" builtinId="8" hidden="1"/>
    <cellStyle name="Hyperlinkki" xfId="837" builtinId="8" hidden="1"/>
    <cellStyle name="Hyperlinkki" xfId="839" builtinId="8" hidden="1"/>
    <cellStyle name="Hyperlinkki" xfId="841" builtinId="8" hidden="1"/>
    <cellStyle name="Hyperlinkki" xfId="843" builtinId="8" hidden="1"/>
    <cellStyle name="Hyperlinkki" xfId="845" builtinId="8" hidden="1"/>
    <cellStyle name="Hyperlinkki" xfId="847" builtinId="8" hidden="1"/>
    <cellStyle name="Hyperlinkki" xfId="849" builtinId="8" hidden="1"/>
    <cellStyle name="Hyperlinkki" xfId="851" builtinId="8" hidden="1"/>
    <cellStyle name="Hyperlinkki" xfId="853" builtinId="8" hidden="1"/>
    <cellStyle name="Hyperlinkki" xfId="855" builtinId="8" hidden="1"/>
    <cellStyle name="Hyperlinkki" xfId="857" builtinId="8" hidden="1"/>
    <cellStyle name="Hyperlinkki" xfId="859" builtinId="8" hidden="1"/>
    <cellStyle name="Hyperlinkki" xfId="861" builtinId="8" hidden="1"/>
    <cellStyle name="Hyperlinkki" xfId="863" builtinId="8" hidden="1"/>
    <cellStyle name="Hyperlinkki" xfId="865" builtinId="8" hidden="1"/>
    <cellStyle name="Hyperlinkki" xfId="867" builtinId="8" hidden="1"/>
    <cellStyle name="Hyperlinkki" xfId="869" builtinId="8" hidden="1"/>
    <cellStyle name="Hyperlinkki" xfId="871" builtinId="8" hidden="1"/>
    <cellStyle name="Hyperlinkki" xfId="873" builtinId="8" hidden="1"/>
    <cellStyle name="Hyperlinkki" xfId="875" builtinId="8" hidden="1"/>
    <cellStyle name="Hyperlinkki" xfId="877" builtinId="8" hidden="1"/>
    <cellStyle name="Hyperlinkki" xfId="879" builtinId="8" hidden="1"/>
    <cellStyle name="Hyperlinkki" xfId="881" builtinId="8" hidden="1"/>
    <cellStyle name="Hyperlinkki" xfId="883" builtinId="8" hidden="1"/>
    <cellStyle name="Hyperlinkki" xfId="885" builtinId="8" hidden="1"/>
    <cellStyle name="Hyperlinkki" xfId="887" builtinId="8" hidden="1"/>
    <cellStyle name="Hyperlinkki" xfId="889" builtinId="8" hidden="1"/>
    <cellStyle name="Hyperlinkki" xfId="891" builtinId="8" hidden="1"/>
    <cellStyle name="Hyperlinkki" xfId="893" builtinId="8" hidden="1"/>
    <cellStyle name="Hyperlinkki" xfId="895" builtinId="8" hidden="1"/>
    <cellStyle name="Hyperlinkki" xfId="897" builtinId="8" hidden="1"/>
    <cellStyle name="Hyperlinkki" xfId="899" builtinId="8" hidden="1"/>
    <cellStyle name="Hyperlinkki" xfId="901" builtinId="8" hidden="1"/>
    <cellStyle name="Hyperlinkki" xfId="903" builtinId="8" hidden="1"/>
    <cellStyle name="Hyperlinkki" xfId="905" builtinId="8" hidden="1"/>
    <cellStyle name="Hyperlinkki" xfId="907" builtinId="8" hidden="1"/>
    <cellStyle name="Hyperlinkki" xfId="909" builtinId="8" hidden="1"/>
    <cellStyle name="Hyperlinkki" xfId="911" builtinId="8" hidden="1"/>
    <cellStyle name="Hyperlinkki" xfId="913" builtinId="8" hidden="1"/>
    <cellStyle name="Hyperlinkki" xfId="915" builtinId="8" hidden="1"/>
    <cellStyle name="Hyperlinkki" xfId="917" builtinId="8" hidden="1"/>
    <cellStyle name="Hyperlinkki" xfId="919" builtinId="8" hidden="1"/>
    <cellStyle name="Hyperlinkki" xfId="921" builtinId="8" hidden="1"/>
    <cellStyle name="Hyperlinkki" xfId="923" builtinId="8" hidden="1"/>
    <cellStyle name="Hyperlinkki" xfId="925" builtinId="8" hidden="1"/>
    <cellStyle name="Hyperlinkki" xfId="927" builtinId="8" hidden="1"/>
    <cellStyle name="Hyperlinkki" xfId="929" builtinId="8" hidden="1"/>
    <cellStyle name="Hyperlinkki" xfId="931" builtinId="8" hidden="1"/>
    <cellStyle name="Hyperlinkki" xfId="933" builtinId="8" hidden="1"/>
    <cellStyle name="Hyperlinkki" xfId="935" builtinId="8" hidden="1"/>
    <cellStyle name="Hyperlinkki" xfId="937" builtinId="8" hidden="1"/>
    <cellStyle name="Hyperlinkki" xfId="939" builtinId="8" hidden="1"/>
    <cellStyle name="Hyperlinkki" xfId="941" builtinId="8" hidden="1"/>
    <cellStyle name="Hyperlinkki" xfId="943" builtinId="8" hidden="1"/>
    <cellStyle name="Hyperlinkki" xfId="945" builtinId="8" hidden="1"/>
    <cellStyle name="Hyperlinkki" xfId="947" builtinId="8" hidden="1"/>
    <cellStyle name="Hyperlinkki" xfId="949" builtinId="8" hidden="1"/>
    <cellStyle name="Hyperlinkki" xfId="951" builtinId="8" hidden="1"/>
    <cellStyle name="Hyperlinkki" xfId="953" builtinId="8" hidden="1"/>
    <cellStyle name="Hyperlinkki" xfId="955" builtinId="8" hidden="1"/>
    <cellStyle name="Hyperlinkki" xfId="957" builtinId="8" hidden="1"/>
    <cellStyle name="Hyperlinkki" xfId="959" builtinId="8" hidden="1"/>
    <cellStyle name="Hyperlinkki" xfId="961" builtinId="8" hidden="1"/>
    <cellStyle name="Hyperlinkki" xfId="963" builtinId="8" hidden="1"/>
    <cellStyle name="Hyperlinkki" xfId="965" builtinId="8" hidden="1"/>
    <cellStyle name="Hyperlinkki" xfId="967" builtinId="8" hidden="1"/>
    <cellStyle name="Hyperlinkki" xfId="969" builtinId="8" hidden="1"/>
    <cellStyle name="Hyperlinkki" xfId="971" builtinId="8" hidden="1"/>
    <cellStyle name="Hyperlinkki" xfId="973" builtinId="8" hidden="1"/>
    <cellStyle name="Hyperlinkki" xfId="975" builtinId="8" hidden="1"/>
    <cellStyle name="Hyperlinkki" xfId="977" builtinId="8" hidden="1"/>
    <cellStyle name="Hyperlinkki" xfId="979" builtinId="8" hidden="1"/>
    <cellStyle name="Hyperlinkki" xfId="981" builtinId="8" hidden="1"/>
    <cellStyle name="Hyperlinkki" xfId="983" builtinId="8" hidden="1"/>
    <cellStyle name="Hyperlinkki" xfId="985" builtinId="8" hidden="1"/>
    <cellStyle name="Hyperlinkki" xfId="987" builtinId="8" hidden="1"/>
    <cellStyle name="Hyperlinkki" xfId="989" builtinId="8" hidden="1"/>
    <cellStyle name="Hyperlinkki" xfId="991" builtinId="8" hidden="1"/>
    <cellStyle name="Hyperlinkki" xfId="993" builtinId="8" hidden="1"/>
    <cellStyle name="Hyperlinkki" xfId="995" builtinId="8" hidden="1"/>
    <cellStyle name="Hyperlinkki" xfId="997" builtinId="8" hidden="1"/>
    <cellStyle name="Hyperlinkki" xfId="999" builtinId="8" hidden="1"/>
    <cellStyle name="Hyperlinkki" xfId="1001" builtinId="8" hidden="1"/>
    <cellStyle name="Hyperlinkki" xfId="1003" builtinId="8" hidden="1"/>
    <cellStyle name="Hyperlinkki" xfId="1005" builtinId="8" hidden="1"/>
    <cellStyle name="Hyperlinkki" xfId="1007" builtinId="8" hidden="1"/>
    <cellStyle name="Hyperlinkki" xfId="1009" builtinId="8" hidden="1"/>
    <cellStyle name="Hyperlinkki" xfId="1011" builtinId="8" hidden="1"/>
    <cellStyle name="Hyperlinkki" xfId="1013" builtinId="8" hidden="1"/>
    <cellStyle name="Hyperlinkki" xfId="1015" builtinId="8" hidden="1"/>
    <cellStyle name="Hyperlinkki" xfId="1017" builtinId="8" hidden="1"/>
    <cellStyle name="Hyperlinkki" xfId="1019" builtinId="8" hidden="1"/>
    <cellStyle name="Hyperlinkki" xfId="1021" builtinId="8" hidden="1"/>
    <cellStyle name="Hyperlinkki" xfId="1023" builtinId="8" hidden="1"/>
    <cellStyle name="Hyperlinkki" xfId="1025" builtinId="8" hidden="1"/>
    <cellStyle name="Hyperlinkki" xfId="1027" builtinId="8" hidden="1"/>
    <cellStyle name="Hyperlinkki" xfId="1029" builtinId="8" hidden="1"/>
    <cellStyle name="Hyperlinkki" xfId="1031" builtinId="8" hidden="1"/>
    <cellStyle name="Hyperlinkki" xfId="1033" builtinId="8" hidden="1"/>
    <cellStyle name="Hyperlinkki" xfId="1035" builtinId="8" hidden="1"/>
    <cellStyle name="Hyperlinkki" xfId="1037" builtinId="8" hidden="1"/>
    <cellStyle name="Hyperlinkki" xfId="1039" builtinId="8" hidden="1"/>
    <cellStyle name="Hyperlinkki" xfId="1041" builtinId="8" hidden="1"/>
    <cellStyle name="Hyperlinkki" xfId="1043" builtinId="8" hidden="1"/>
    <cellStyle name="Hyperlinkki" xfId="1045" builtinId="8" hidden="1"/>
    <cellStyle name="Hyperlinkki" xfId="1047" builtinId="8" hidden="1"/>
    <cellStyle name="Hyperlinkki" xfId="1049" builtinId="8" hidden="1"/>
    <cellStyle name="Hyperlinkki" xfId="1051" builtinId="8" hidden="1"/>
    <cellStyle name="Hyperlinkki" xfId="1053" builtinId="8" hidden="1"/>
    <cellStyle name="Hyperlinkki" xfId="1055" builtinId="8" hidden="1"/>
    <cellStyle name="Hyperlinkki" xfId="1057" builtinId="8" hidden="1"/>
    <cellStyle name="Hyperlinkki" xfId="1059" builtinId="8" hidden="1"/>
    <cellStyle name="Hyperlinkki" xfId="1061" builtinId="8" hidden="1"/>
    <cellStyle name="Hyperlinkki" xfId="1063" builtinId="8" hidden="1"/>
    <cellStyle name="Hyperlinkki" xfId="1065" builtinId="8" hidden="1"/>
    <cellStyle name="Hyperlinkki" xfId="1067" builtinId="8" hidden="1"/>
    <cellStyle name="Hyperlinkki" xfId="1069" builtinId="8" hidden="1"/>
    <cellStyle name="Hyperlinkki" xfId="1071" builtinId="8" hidden="1"/>
    <cellStyle name="Hyperlinkki" xfId="1073" builtinId="8" hidden="1"/>
    <cellStyle name="Hyperlinkki" xfId="1075" builtinId="8" hidden="1"/>
    <cellStyle name="Hyperlinkki" xfId="1077" builtinId="8" hidden="1"/>
    <cellStyle name="Hyperlinkki" xfId="1079" builtinId="8" hidden="1"/>
    <cellStyle name="Hyperlinkki" xfId="1081" builtinId="8" hidden="1"/>
    <cellStyle name="Hyperlinkki" xfId="1083" builtinId="8" hidden="1"/>
    <cellStyle name="Hyperlinkki" xfId="1085" builtinId="8" hidden="1"/>
    <cellStyle name="Hyperlinkki" xfId="1087" builtinId="8" hidden="1"/>
    <cellStyle name="Hyperlinkki" xfId="1089" builtinId="8" hidden="1"/>
    <cellStyle name="Hyperlinkki" xfId="1091" builtinId="8" hidden="1"/>
    <cellStyle name="Hyperlinkki" xfId="1093" builtinId="8" hidden="1"/>
    <cellStyle name="Hyperlinkki" xfId="1095" builtinId="8" hidden="1"/>
    <cellStyle name="Hyperlinkki" xfId="1097" builtinId="8" hidden="1"/>
    <cellStyle name="Hyperlinkki" xfId="1099" builtinId="8" hidden="1"/>
    <cellStyle name="Hyperlinkki" xfId="1101" builtinId="8" hidden="1"/>
    <cellStyle name="Hyperlinkki" xfId="1103" builtinId="8" hidden="1"/>
    <cellStyle name="Hyperlinkki" xfId="1105" builtinId="8" hidden="1"/>
    <cellStyle name="Hyperlinkki" xfId="1107" builtinId="8" hidden="1"/>
    <cellStyle name="Hyperlinkki" xfId="1109" builtinId="8" hidden="1"/>
    <cellStyle name="Hyperlinkki" xfId="1111" builtinId="8" hidden="1"/>
    <cellStyle name="Hyperlinkki" xfId="1113" builtinId="8" hidden="1"/>
    <cellStyle name="Hyperlinkki" xfId="1115" builtinId="8" hidden="1"/>
    <cellStyle name="Hyperlinkki" xfId="1117" builtinId="8" hidden="1"/>
    <cellStyle name="Hyperlinkki" xfId="1119" builtinId="8" hidden="1"/>
    <cellStyle name="Hyperlinkki" xfId="1121" builtinId="8" hidden="1"/>
    <cellStyle name="Hyperlinkki" xfId="1123" builtinId="8" hidden="1"/>
    <cellStyle name="Hyperlinkki" xfId="1125" builtinId="8" hidden="1"/>
    <cellStyle name="Hyperlinkki" xfId="1127" builtinId="8" hidden="1"/>
    <cellStyle name="Hyperlinkki" xfId="1129" builtinId="8" hidden="1"/>
    <cellStyle name="Hyperlinkki" xfId="1131" builtinId="8" hidden="1"/>
    <cellStyle name="Hyperlinkki" xfId="1133" builtinId="8" hidden="1"/>
    <cellStyle name="Hyperlinkki" xfId="1135" builtinId="8" hidden="1"/>
    <cellStyle name="Hyperlinkki" xfId="1137" builtinId="8" hidden="1"/>
    <cellStyle name="Hyperlinkki" xfId="1139" builtinId="8" hidden="1"/>
    <cellStyle name="Hyperlinkki" xfId="1141" builtinId="8" hidden="1"/>
    <cellStyle name="Hyperlinkki" xfId="1143" builtinId="8" hidden="1"/>
    <cellStyle name="Hyperlinkki" xfId="1145" builtinId="8" hidden="1"/>
    <cellStyle name="Hyperlinkki" xfId="1147" builtinId="8" hidden="1"/>
    <cellStyle name="Hyperlinkki" xfId="1149" builtinId="8" hidden="1"/>
    <cellStyle name="Hyperlinkki" xfId="1151" builtinId="8" hidden="1"/>
    <cellStyle name="Hyperlinkki" xfId="1153" builtinId="8" hidden="1"/>
    <cellStyle name="Hyperlinkki" xfId="1155" builtinId="8" hidden="1"/>
    <cellStyle name="Hyperlinkki" xfId="1157" builtinId="8" hidden="1"/>
    <cellStyle name="Hyperlinkki" xfId="1159" builtinId="8" hidden="1"/>
    <cellStyle name="Hyperlinkki" xfId="1161" builtinId="8" hidden="1"/>
    <cellStyle name="Hyperlinkki" xfId="1163" builtinId="8" hidden="1"/>
    <cellStyle name="Hyperlinkki" xfId="1165" builtinId="8" hidden="1"/>
    <cellStyle name="Hyperlinkki" xfId="1167" builtinId="8" hidden="1"/>
    <cellStyle name="Hyperlinkki" xfId="1169" builtinId="8" hidden="1"/>
    <cellStyle name="Hyperlinkki" xfId="1171" builtinId="8" hidden="1"/>
    <cellStyle name="Hyperlinkki" xfId="1173" builtinId="8" hidden="1"/>
    <cellStyle name="Hyperlinkki" xfId="1175" builtinId="8" hidden="1"/>
    <cellStyle name="Hyperlinkki" xfId="1177" builtinId="8" hidden="1"/>
    <cellStyle name="Hyperlinkki" xfId="1179" builtinId="8" hidden="1"/>
    <cellStyle name="Hyperlinkki" xfId="1181" builtinId="8" hidden="1"/>
    <cellStyle name="Hyperlinkki" xfId="1183" builtinId="8" hidden="1"/>
    <cellStyle name="Hyperlinkki" xfId="1185" builtinId="8" hidden="1"/>
    <cellStyle name="Hyperlinkki" xfId="1187" builtinId="8" hidden="1"/>
    <cellStyle name="Hyperlinkki" xfId="1189" builtinId="8" hidden="1"/>
    <cellStyle name="Hyperlinkki" xfId="1191" builtinId="8" hidden="1"/>
    <cellStyle name="Hyperlinkki" xfId="1193" builtinId="8" hidden="1"/>
    <cellStyle name="Hyperlinkki" xfId="1195" builtinId="8" hidden="1"/>
    <cellStyle name="Hyperlinkki" xfId="1197" builtinId="8" hidden="1"/>
    <cellStyle name="Hyperlinkki" xfId="1199" builtinId="8" hidden="1"/>
    <cellStyle name="Hyperlinkki" xfId="1201" builtinId="8" hidden="1"/>
    <cellStyle name="Hyperlinkki" xfId="1203" builtinId="8" hidden="1"/>
    <cellStyle name="Hyperlinkki" xfId="1205" builtinId="8" hidden="1"/>
    <cellStyle name="Hyperlinkki" xfId="1207" builtinId="8" hidden="1"/>
    <cellStyle name="Hyperlinkki" xfId="1209" builtinId="8" hidden="1"/>
    <cellStyle name="Hyperlinkki" xfId="1211" builtinId="8" hidden="1"/>
    <cellStyle name="Hyperlinkki" xfId="1213" builtinId="8" hidden="1"/>
    <cellStyle name="Hyperlinkki" xfId="1215" builtinId="8" hidden="1"/>
    <cellStyle name="Hyperlinkki" xfId="1217" builtinId="8" hidden="1"/>
    <cellStyle name="Hyperlinkki" xfId="1219" builtinId="8" hidden="1"/>
    <cellStyle name="Hyperlinkki" xfId="1221" builtinId="8" hidden="1"/>
    <cellStyle name="Hyperlinkki" xfId="1223" builtinId="8" hidden="1"/>
    <cellStyle name="Hyperlinkki" xfId="1225" builtinId="8" hidden="1"/>
    <cellStyle name="Hyperlinkki" xfId="1227" builtinId="8" hidden="1"/>
    <cellStyle name="Hyperlinkki" xfId="1229" builtinId="8" hidden="1"/>
    <cellStyle name="Hyperlinkki" xfId="1231" builtinId="8" hidden="1"/>
    <cellStyle name="Hyperlinkki" xfId="1233" builtinId="8" hidden="1"/>
    <cellStyle name="Hyperlinkki" xfId="1235" builtinId="8" hidden="1"/>
    <cellStyle name="Hyperlinkki" xfId="1237" builtinId="8" hidden="1"/>
    <cellStyle name="Hyperlinkki" xfId="1239" builtinId="8" hidden="1"/>
    <cellStyle name="Hyperlinkki" xfId="1241" builtinId="8" hidden="1"/>
    <cellStyle name="Hyperlinkki" xfId="1243" builtinId="8" hidden="1"/>
    <cellStyle name="Hyperlinkki" xfId="1245" builtinId="8" hidden="1"/>
    <cellStyle name="Hyperlinkki" xfId="1247" builtinId="8" hidden="1"/>
    <cellStyle name="Hyperlinkki" xfId="1249" builtinId="8" hidden="1"/>
    <cellStyle name="Hyperlinkki" xfId="1251" builtinId="8" hidden="1"/>
    <cellStyle name="Hyperlinkki" xfId="1253" builtinId="8" hidden="1"/>
    <cellStyle name="Hyperlinkki" xfId="1255" builtinId="8" hidden="1"/>
    <cellStyle name="Hyperlinkki" xfId="1257" builtinId="8" hidden="1"/>
    <cellStyle name="Hyperlinkki" xfId="1259" builtinId="8" hidden="1"/>
    <cellStyle name="Hyperlinkki" xfId="1261" builtinId="8" hidden="1"/>
    <cellStyle name="Hyperlinkki" xfId="1263" builtinId="8" hidden="1"/>
    <cellStyle name="Hyperlinkki" xfId="1265" builtinId="8" hidden="1"/>
    <cellStyle name="Hyperlinkki" xfId="1267" builtinId="8" hidden="1"/>
    <cellStyle name="Hyperlinkki" xfId="1269" builtinId="8" hidden="1"/>
    <cellStyle name="Hyperlinkki" xfId="1271" builtinId="8" hidden="1"/>
    <cellStyle name="Hyperlinkki" xfId="1273" builtinId="8" hidden="1"/>
    <cellStyle name="Hyperlinkki" xfId="1275" builtinId="8" hidden="1"/>
    <cellStyle name="Hyperlinkki" xfId="1277" builtinId="8" hidden="1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8"/>
  <c:chart>
    <c:title>
      <c:tx>
        <c:strRef>
          <c:f>'5. Tulos, lopputila'!$D$11</c:f>
          <c:strCache>
            <c:ptCount val="1"/>
            <c:pt idx="0">
              <c:v>0</c:v>
            </c:pt>
          </c:strCache>
        </c:strRef>
      </c:tx>
      <c:layout/>
      <c:txPr>
        <a:bodyPr/>
        <a:lstStyle/>
        <a:p>
          <a:pPr>
            <a:defRPr sz="1200"/>
          </a:pPr>
          <a:endParaRPr lang="fi-FI"/>
        </a:p>
      </c:txPr>
    </c:title>
    <c:plotArea>
      <c:layout/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showPercent val="1"/>
            <c:showLeaderLines val="1"/>
          </c:dLbls>
          <c:cat>
            <c:strRef>
              <c:f>('5. Tulos, lopputila'!$B$13,'5. Tulos, lopputila'!$B$22,'5. Tulos, lopputila'!$B$33)</c:f>
              <c:strCache>
                <c:ptCount val="3"/>
                <c:pt idx="0">
                  <c:v>Maaperän hiilivaraston muutos</c:v>
                </c:pt>
                <c:pt idx="1">
                  <c:v>Kasvillisuuden hiilivaraston muutos</c:v>
                </c:pt>
                <c:pt idx="2">
                  <c:v>Rakennusten hiilijalanjälki</c:v>
                </c:pt>
              </c:strCache>
            </c:strRef>
          </c:cat>
          <c:val>
            <c:numRef>
              <c:f>('5. Tulos, lopputila'!$D$20,'5. Tulos, lopputila'!$D$29,'5. Tulos, lopputila'!$D$33)</c:f>
              <c:numCache>
                <c:formatCode>#,##0_ ;[Red]\-#,##0\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Pt>
            <c:idx val="0"/>
          </c:dPt>
          <c:dPt>
            <c:idx val="1"/>
          </c:dPt>
          <c:dPt>
            <c:idx val="2"/>
          </c:dPt>
          <c:dLbls>
            <c:showPercent val="1"/>
            <c:showLeaderLines val="1"/>
          </c:dLbls>
          <c:cat>
            <c:strRef>
              <c:f>('5. Tulos, lopputila'!$B$13,'5. Tulos, lopputila'!$B$22,'5. Tulos, lopputila'!$B$33)</c:f>
              <c:strCache>
                <c:ptCount val="3"/>
                <c:pt idx="0">
                  <c:v>Maaperän hiilivaraston muutos</c:v>
                </c:pt>
                <c:pt idx="1">
                  <c:v>Kasvillisuuden hiilivaraston muutos</c:v>
                </c:pt>
                <c:pt idx="2">
                  <c:v>Rakennusten hiilijalanjälki</c:v>
                </c:pt>
              </c:strCache>
            </c:strRef>
          </c:cat>
          <c:val>
            <c:numRef>
              <c:f>('5. Tulos, lopputila'!$D$20,'5. Tulos, lopputila'!$D$29,'5. Tulos, lopputila'!$D$33)</c:f>
              <c:numCache>
                <c:formatCode>#,##0_ ;[Red]\-#,##0\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8"/>
  <c:chart>
    <c:title>
      <c:tx>
        <c:strRef>
          <c:f>'5. Tulos, lopputila'!$E$11</c:f>
          <c:strCache>
            <c:ptCount val="1"/>
          </c:strCache>
        </c:strRef>
      </c:tx>
      <c:layout/>
      <c:txPr>
        <a:bodyPr/>
        <a:lstStyle/>
        <a:p>
          <a:pPr>
            <a:defRPr sz="1200"/>
          </a:pPr>
          <a:endParaRPr lang="fi-FI"/>
        </a:p>
      </c:txPr>
    </c:title>
    <c:plotArea>
      <c:layout/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showPercent val="1"/>
            <c:showLeaderLines val="1"/>
          </c:dLbls>
          <c:cat>
            <c:strRef>
              <c:f>('5. Tulos, lopputila'!$B$13,'5. Tulos, lopputila'!$B$22,'5. Tulos, lopputila'!$B$33)</c:f>
              <c:strCache>
                <c:ptCount val="3"/>
                <c:pt idx="0">
                  <c:v>Maaperän hiilivaraston muutos</c:v>
                </c:pt>
                <c:pt idx="1">
                  <c:v>Kasvillisuuden hiilivaraston muutos</c:v>
                </c:pt>
                <c:pt idx="2">
                  <c:v>Rakennusten hiilijalanjälki</c:v>
                </c:pt>
              </c:strCache>
            </c:strRef>
          </c:cat>
          <c:val>
            <c:numRef>
              <c:f>('5. Tulos, lopputila'!$E$20,'5. Tulos, lopputila'!$E$29,'5. Tulos, lopputila'!$E$33)</c:f>
              <c:numCache>
                <c:formatCode>#,##0_ ;[Red]\-#,##0\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Pt>
            <c:idx val="0"/>
          </c:dPt>
          <c:dPt>
            <c:idx val="1"/>
          </c:dPt>
          <c:dPt>
            <c:idx val="2"/>
          </c:dPt>
          <c:dLbls>
            <c:showPercent val="1"/>
            <c:showLeaderLines val="1"/>
          </c:dLbls>
          <c:cat>
            <c:strRef>
              <c:f>('5. Tulos, lopputila'!$B$13,'5. Tulos, lopputila'!$B$22,'5. Tulos, lopputila'!$B$33)</c:f>
              <c:strCache>
                <c:ptCount val="3"/>
                <c:pt idx="0">
                  <c:v>Maaperän hiilivaraston muutos</c:v>
                </c:pt>
                <c:pt idx="1">
                  <c:v>Kasvillisuuden hiilivaraston muutos</c:v>
                </c:pt>
                <c:pt idx="2">
                  <c:v>Rakennusten hiilijalanjälki</c:v>
                </c:pt>
              </c:strCache>
            </c:strRef>
          </c:cat>
          <c:val>
            <c:numRef>
              <c:f>('5. Tulos, lopputila'!$E$20,'5. Tulos, lopputila'!$E$29,'5. Tulos, lopputila'!$E$33)</c:f>
              <c:numCache>
                <c:formatCode>#,##0_ ;[Red]\-#,##0\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8"/>
  <c:chart>
    <c:title>
      <c:tx>
        <c:strRef>
          <c:f>'5. Tulos, lopputila'!$F$11</c:f>
          <c:strCache>
            <c:ptCount val="1"/>
          </c:strCache>
        </c:strRef>
      </c:tx>
      <c:layout/>
      <c:txPr>
        <a:bodyPr/>
        <a:lstStyle/>
        <a:p>
          <a:pPr>
            <a:defRPr sz="1200"/>
          </a:pPr>
          <a:endParaRPr lang="fi-FI"/>
        </a:p>
      </c:txPr>
    </c:title>
    <c:plotArea>
      <c:layout/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showPercent val="1"/>
            <c:showLeaderLines val="1"/>
          </c:dLbls>
          <c:cat>
            <c:strRef>
              <c:f>('5. Tulos, lopputila'!$B$13,'5. Tulos, lopputila'!$B$22,'5. Tulos, lopputila'!$B$33)</c:f>
              <c:strCache>
                <c:ptCount val="3"/>
                <c:pt idx="0">
                  <c:v>Maaperän hiilivaraston muutos</c:v>
                </c:pt>
                <c:pt idx="1">
                  <c:v>Kasvillisuuden hiilivaraston muutos</c:v>
                </c:pt>
                <c:pt idx="2">
                  <c:v>Rakennusten hiilijalanjälki</c:v>
                </c:pt>
              </c:strCache>
            </c:strRef>
          </c:cat>
          <c:val>
            <c:numRef>
              <c:f>('5. Tulos, lopputila'!$F$20,'5. Tulos, lopputila'!$F$29,'5. Tulos, lopputila'!$F$33)</c:f>
              <c:numCache>
                <c:formatCode>#,##0_ ;[Red]\-#,##0\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8"/>
  <c:chart>
    <c:plotArea>
      <c:layout/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Val val="1"/>
          </c:dLbls>
          <c:cat>
            <c:strRef>
              <c:f>'5. Tulos, lopputila'!$D$11:$F$11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'5. Tulos, lopputila'!$D$41:$F$41</c:f>
              <c:numCache>
                <c:formatCode>0\ 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overlap val="-25"/>
        <c:axId val="114617344"/>
        <c:axId val="114623232"/>
      </c:barChart>
      <c:catAx>
        <c:axId val="1146173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14623232"/>
        <c:crosses val="autoZero"/>
        <c:auto val="1"/>
        <c:lblAlgn val="ctr"/>
        <c:lblOffset val="100"/>
      </c:catAx>
      <c:valAx>
        <c:axId val="114623232"/>
        <c:scaling>
          <c:orientation val="minMax"/>
        </c:scaling>
        <c:delete val="1"/>
        <c:axPos val="l"/>
        <c:numFmt formatCode="0\ %" sourceLinked="1"/>
        <c:tickLblPos val="none"/>
        <c:crossAx val="114617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8"/>
  <c:chart>
    <c:plotArea>
      <c:layout/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Val val="1"/>
          </c:dLbls>
          <c:cat>
            <c:strRef>
              <c:f>'5. Tulos, lopputila'!$D$11:$F$11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'5. Tulos, lopputila'!$D$37:$F$37</c:f>
              <c:numCache>
                <c:formatCode>0\ 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overlap val="-25"/>
        <c:axId val="114655232"/>
        <c:axId val="114656768"/>
      </c:barChart>
      <c:catAx>
        <c:axId val="1146552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14656768"/>
        <c:crosses val="autoZero"/>
        <c:auto val="1"/>
        <c:lblAlgn val="ctr"/>
        <c:lblOffset val="100"/>
      </c:catAx>
      <c:valAx>
        <c:axId val="114656768"/>
        <c:scaling>
          <c:orientation val="minMax"/>
        </c:scaling>
        <c:delete val="1"/>
        <c:axPos val="l"/>
        <c:numFmt formatCode="0\ %" sourceLinked="1"/>
        <c:tickLblPos val="none"/>
        <c:crossAx val="1146552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673100</xdr:colOff>
      <xdr:row>3</xdr:row>
      <xdr:rowOff>34925</xdr:rowOff>
    </xdr:from>
    <xdr:to>
      <xdr:col>15</xdr:col>
      <xdr:colOff>222885</xdr:colOff>
      <xdr:row>5</xdr:row>
      <xdr:rowOff>41910</xdr:rowOff>
    </xdr:to>
    <xdr:pic>
      <xdr:nvPicPr>
        <xdr:cNvPr id="2" name="Picture 1" descr="HD:Users:Jussi:Firma:Projektit:ILKKA:toteutus:raportti:kuvat:logot:vipuvoimaaEU_rg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50525" y="644525"/>
          <a:ext cx="1207135" cy="48323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 editAs="oneCell">
    <xdr:from>
      <xdr:col>12</xdr:col>
      <xdr:colOff>330200</xdr:colOff>
      <xdr:row>7</xdr:row>
      <xdr:rowOff>203200</xdr:rowOff>
    </xdr:from>
    <xdr:to>
      <xdr:col>13</xdr:col>
      <xdr:colOff>480060</xdr:colOff>
      <xdr:row>9</xdr:row>
      <xdr:rowOff>20955</xdr:rowOff>
    </xdr:to>
    <xdr:pic>
      <xdr:nvPicPr>
        <xdr:cNvPr id="3" name="Picture 2" descr="HD:Users:Jussi:Firma:Projektit:ILKKA:toteutus:raportti:kuvat:logot:vantaa_logo_fi_rgb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47200" y="1676400"/>
          <a:ext cx="975360" cy="27495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 editAs="oneCell">
    <xdr:from>
      <xdr:col>12</xdr:col>
      <xdr:colOff>330200</xdr:colOff>
      <xdr:row>5</xdr:row>
      <xdr:rowOff>203200</xdr:rowOff>
    </xdr:from>
    <xdr:to>
      <xdr:col>13</xdr:col>
      <xdr:colOff>419100</xdr:colOff>
      <xdr:row>7</xdr:row>
      <xdr:rowOff>84455</xdr:rowOff>
    </xdr:to>
    <xdr:pic>
      <xdr:nvPicPr>
        <xdr:cNvPr id="4" name="Picture 3" descr="HD:Users:Jussi:Firma:Projektit:ILKKA:toteutus:raportti:kuvat:logot:Turku_vaakuna_cmyk.eps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47200" y="1257300"/>
          <a:ext cx="914400" cy="26225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 editAs="oneCell">
    <xdr:from>
      <xdr:col>7</xdr:col>
      <xdr:colOff>692150</xdr:colOff>
      <xdr:row>2</xdr:row>
      <xdr:rowOff>53975</xdr:rowOff>
    </xdr:from>
    <xdr:to>
      <xdr:col>10</xdr:col>
      <xdr:colOff>27940</xdr:colOff>
      <xdr:row>6</xdr:row>
      <xdr:rowOff>20320</xdr:rowOff>
    </xdr:to>
    <xdr:pic>
      <xdr:nvPicPr>
        <xdr:cNvPr id="5" name="Picture 4" descr="HD:Users:Jussi:Firma:Projektit:ILKKA:toteutus:raportti:kuvat:logot:logo_ILKKA_RGB_originaali.jp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97525" y="425450"/>
          <a:ext cx="1821815" cy="88074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 editAs="oneCell">
    <xdr:from>
      <xdr:col>12</xdr:col>
      <xdr:colOff>323850</xdr:colOff>
      <xdr:row>3</xdr:row>
      <xdr:rowOff>215900</xdr:rowOff>
    </xdr:from>
    <xdr:to>
      <xdr:col>13</xdr:col>
      <xdr:colOff>416560</xdr:colOff>
      <xdr:row>4</xdr:row>
      <xdr:rowOff>194310</xdr:rowOff>
    </xdr:to>
    <xdr:pic>
      <xdr:nvPicPr>
        <xdr:cNvPr id="6" name="Picture 5" descr="HD:Users:Jussi:Firma:Projektit:ILKKA:toteutus:raportti:kuvat:logot:lahti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40850" y="812800"/>
          <a:ext cx="918210" cy="20701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 editAs="oneCell">
    <xdr:from>
      <xdr:col>12</xdr:col>
      <xdr:colOff>317500</xdr:colOff>
      <xdr:row>1</xdr:row>
      <xdr:rowOff>139700</xdr:rowOff>
    </xdr:from>
    <xdr:to>
      <xdr:col>14</xdr:col>
      <xdr:colOff>384810</xdr:colOff>
      <xdr:row>3</xdr:row>
      <xdr:rowOff>6985</xdr:rowOff>
    </xdr:to>
    <xdr:pic>
      <xdr:nvPicPr>
        <xdr:cNvPr id="7" name="Picture 6" descr="HD:Users:Jussi:Firma:Projektit:ILKKA:toteutus:raportti:kuvat:logot:HK_Fin_RGB_large_png_49293.png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34500" y="215900"/>
          <a:ext cx="1718310" cy="38798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 editAs="oneCell">
    <xdr:from>
      <xdr:col>13</xdr:col>
      <xdr:colOff>568325</xdr:colOff>
      <xdr:row>5</xdr:row>
      <xdr:rowOff>165100</xdr:rowOff>
    </xdr:from>
    <xdr:to>
      <xdr:col>15</xdr:col>
      <xdr:colOff>225425</xdr:colOff>
      <xdr:row>8</xdr:row>
      <xdr:rowOff>173355</xdr:rowOff>
    </xdr:to>
    <xdr:pic>
      <xdr:nvPicPr>
        <xdr:cNvPr id="8" name="Picture 7" descr="HD:Users:Jussi:Firma:Projektit:ILKKA:toteutus:raportti:kuvat:logot:EAKR-tunnus.jpg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5750" y="1250950"/>
          <a:ext cx="1314450" cy="67500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84</xdr:row>
      <xdr:rowOff>177800</xdr:rowOff>
    </xdr:from>
    <xdr:to>
      <xdr:col>13</xdr:col>
      <xdr:colOff>482600</xdr:colOff>
      <xdr:row>97</xdr:row>
      <xdr:rowOff>101600</xdr:rowOff>
    </xdr:to>
    <xdr:grpSp>
      <xdr:nvGrpSpPr>
        <xdr:cNvPr id="3292" name="Group 5"/>
        <xdr:cNvGrpSpPr>
          <a:grpSpLocks/>
        </xdr:cNvGrpSpPr>
      </xdr:nvGrpSpPr>
      <xdr:grpSpPr bwMode="auto">
        <a:xfrm>
          <a:off x="130175" y="17294225"/>
          <a:ext cx="17087850" cy="2524125"/>
          <a:chOff x="127000" y="9340850"/>
          <a:chExt cx="12065000" cy="2400300"/>
        </a:xfrm>
      </xdr:grpSpPr>
      <xdr:graphicFrame macro="">
        <xdr:nvGraphicFramePr>
          <xdr:cNvPr id="3294" name="Chart 1"/>
          <xdr:cNvGraphicFramePr>
            <a:graphicFrameLocks/>
          </xdr:cNvGraphicFramePr>
        </xdr:nvGraphicFramePr>
        <xdr:xfrm>
          <a:off x="127000" y="9340850"/>
          <a:ext cx="3911600" cy="2368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295" name="Chart 3"/>
          <xdr:cNvGraphicFramePr>
            <a:graphicFrameLocks/>
          </xdr:cNvGraphicFramePr>
        </xdr:nvGraphicFramePr>
        <xdr:xfrm>
          <a:off x="4203700" y="9359900"/>
          <a:ext cx="3911600" cy="2368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296" name="Chart 4"/>
          <xdr:cNvGraphicFramePr>
            <a:graphicFrameLocks/>
          </xdr:cNvGraphicFramePr>
        </xdr:nvGraphicFramePr>
        <xdr:xfrm>
          <a:off x="8280400" y="9372600"/>
          <a:ext cx="3911600" cy="2368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</xdr:col>
      <xdr:colOff>88900</xdr:colOff>
      <xdr:row>69</xdr:row>
      <xdr:rowOff>127000</xdr:rowOff>
    </xdr:from>
    <xdr:to>
      <xdr:col>2</xdr:col>
      <xdr:colOff>622300</xdr:colOff>
      <xdr:row>82</xdr:row>
      <xdr:rowOff>38100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53</xdr:row>
      <xdr:rowOff>127000</xdr:rowOff>
    </xdr:from>
    <xdr:to>
      <xdr:col>2</xdr:col>
      <xdr:colOff>609600</xdr:colOff>
      <xdr:row>66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B1:L94"/>
  <sheetViews>
    <sheetView workbookViewId="0">
      <selection activeCell="N18" sqref="N18"/>
    </sheetView>
  </sheetViews>
  <sheetFormatPr defaultColWidth="10.875" defaultRowHeight="15.75"/>
  <cols>
    <col min="1" max="1" width="1.375" style="66" customWidth="1"/>
    <col min="2" max="2" width="8.625" style="66" customWidth="1"/>
    <col min="3" max="16384" width="10.875" style="66"/>
  </cols>
  <sheetData>
    <row r="1" spans="2:2" ht="6" customHeight="1"/>
    <row r="2" spans="2:2" ht="23.25">
      <c r="B2" s="95" t="s">
        <v>92</v>
      </c>
    </row>
    <row r="3" spans="2:2" ht="18.75">
      <c r="B3" s="146" t="s">
        <v>254</v>
      </c>
    </row>
    <row r="4" spans="2:2" ht="18.75">
      <c r="B4" s="146" t="s">
        <v>225</v>
      </c>
    </row>
    <row r="5" spans="2:2" ht="18.75">
      <c r="B5" s="146" t="s">
        <v>252</v>
      </c>
    </row>
    <row r="8" spans="2:2" ht="21">
      <c r="B8" s="93" t="s">
        <v>93</v>
      </c>
    </row>
    <row r="9" spans="2:2">
      <c r="B9" s="89" t="s">
        <v>98</v>
      </c>
    </row>
    <row r="10" spans="2:2">
      <c r="B10" s="89" t="s">
        <v>99</v>
      </c>
    </row>
    <row r="11" spans="2:2">
      <c r="B11" s="89" t="s">
        <v>100</v>
      </c>
    </row>
    <row r="12" spans="2:2">
      <c r="B12" s="89" t="s">
        <v>101</v>
      </c>
    </row>
    <row r="13" spans="2:2">
      <c r="B13" s="89"/>
    </row>
    <row r="14" spans="2:2">
      <c r="B14" s="89" t="s">
        <v>158</v>
      </c>
    </row>
    <row r="15" spans="2:2">
      <c r="B15" s="89" t="s">
        <v>159</v>
      </c>
    </row>
    <row r="17" spans="2:12" ht="21">
      <c r="B17" s="93" t="s">
        <v>95</v>
      </c>
    </row>
    <row r="18" spans="2:12">
      <c r="B18" s="89" t="s">
        <v>96</v>
      </c>
    </row>
    <row r="19" spans="2:12" ht="16.5" thickBot="1">
      <c r="B19" s="66" t="s">
        <v>97</v>
      </c>
    </row>
    <row r="20" spans="2:12" ht="15" customHeight="1" thickBot="1">
      <c r="B20" s="67"/>
      <c r="C20" s="66" t="s">
        <v>77</v>
      </c>
    </row>
    <row r="21" spans="2:12" ht="16.5" thickBot="1">
      <c r="B21" s="68"/>
      <c r="C21" s="66" t="s">
        <v>78</v>
      </c>
    </row>
    <row r="22" spans="2:12">
      <c r="B22" s="190" t="s">
        <v>236</v>
      </c>
    </row>
    <row r="23" spans="2:12">
      <c r="C23" s="66" t="s">
        <v>237</v>
      </c>
    </row>
    <row r="25" spans="2:12" ht="18.75">
      <c r="B25" s="94" t="s">
        <v>102</v>
      </c>
    </row>
    <row r="26" spans="2:12">
      <c r="B26" s="66" t="s">
        <v>238</v>
      </c>
    </row>
    <row r="27" spans="2:12">
      <c r="B27" s="66" t="s">
        <v>239</v>
      </c>
    </row>
    <row r="29" spans="2:12">
      <c r="B29" s="90" t="s">
        <v>105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 t="s">
        <v>106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 t="s">
        <v>203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 t="s">
        <v>103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 t="s">
        <v>104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6" spans="2:12">
      <c r="B36" s="91" t="s">
        <v>107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 t="s">
        <v>108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 t="s">
        <v>109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 t="s">
        <v>110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 t="s">
        <v>111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3" spans="2:12">
      <c r="B43" s="91" t="s">
        <v>112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5" spans="2:12" ht="18.75">
      <c r="B45" s="94" t="s">
        <v>205</v>
      </c>
    </row>
    <row r="46" spans="2:12">
      <c r="B46" s="66" t="s">
        <v>206</v>
      </c>
    </row>
    <row r="47" spans="2:12">
      <c r="B47" s="66" t="s">
        <v>207</v>
      </c>
    </row>
    <row r="48" spans="2:12">
      <c r="B48" s="66" t="s">
        <v>208</v>
      </c>
    </row>
    <row r="49" spans="2:2">
      <c r="B49" s="66" t="s">
        <v>209</v>
      </c>
    </row>
    <row r="50" spans="2:2">
      <c r="B50" s="66" t="s">
        <v>210</v>
      </c>
    </row>
    <row r="51" spans="2:2" ht="18">
      <c r="B51" s="66" t="s">
        <v>211</v>
      </c>
    </row>
    <row r="52" spans="2:2" ht="18">
      <c r="B52" s="66" t="s">
        <v>212</v>
      </c>
    </row>
    <row r="53" spans="2:2">
      <c r="B53" s="144" t="s">
        <v>213</v>
      </c>
    </row>
    <row r="54" spans="2:2">
      <c r="B54" s="144"/>
    </row>
    <row r="55" spans="2:2" ht="18.75">
      <c r="B55" s="94" t="s">
        <v>221</v>
      </c>
    </row>
    <row r="56" spans="2:2">
      <c r="B56" s="66" t="s">
        <v>222</v>
      </c>
    </row>
    <row r="57" spans="2:2">
      <c r="B57" s="66" t="s">
        <v>223</v>
      </c>
    </row>
    <row r="58" spans="2:2">
      <c r="B58" s="66" t="s">
        <v>224</v>
      </c>
    </row>
    <row r="60" spans="2:2" ht="18.75">
      <c r="B60" s="94" t="s">
        <v>113</v>
      </c>
    </row>
    <row r="61" spans="2:2">
      <c r="B61" s="92" t="s">
        <v>114</v>
      </c>
    </row>
    <row r="62" spans="2:2">
      <c r="B62" s="66" t="s">
        <v>154</v>
      </c>
    </row>
    <row r="63" spans="2:2">
      <c r="B63" s="66" t="s">
        <v>155</v>
      </c>
    </row>
    <row r="64" spans="2:2">
      <c r="B64" s="66" t="s">
        <v>156</v>
      </c>
    </row>
    <row r="66" spans="2:2">
      <c r="B66" s="66" t="s">
        <v>157</v>
      </c>
    </row>
    <row r="68" spans="2:2">
      <c r="B68" s="92" t="s">
        <v>115</v>
      </c>
    </row>
    <row r="69" spans="2:2">
      <c r="B69" s="66" t="s">
        <v>118</v>
      </c>
    </row>
    <row r="70" spans="2:2">
      <c r="B70" s="66" t="s">
        <v>116</v>
      </c>
    </row>
    <row r="71" spans="2:2">
      <c r="B71" s="66" t="s">
        <v>117</v>
      </c>
    </row>
    <row r="72" spans="2:2">
      <c r="B72" s="66" t="s">
        <v>218</v>
      </c>
    </row>
    <row r="73" spans="2:2">
      <c r="B73" s="66" t="s">
        <v>219</v>
      </c>
    </row>
    <row r="74" spans="2:2">
      <c r="B74" s="66" t="s">
        <v>220</v>
      </c>
    </row>
    <row r="76" spans="2:2">
      <c r="B76" s="92" t="s">
        <v>119</v>
      </c>
    </row>
    <row r="77" spans="2:2">
      <c r="B77" s="66" t="s">
        <v>120</v>
      </c>
    </row>
    <row r="78" spans="2:2">
      <c r="B78" s="66" t="s">
        <v>121</v>
      </c>
    </row>
    <row r="79" spans="2:2">
      <c r="B79" s="66" t="s">
        <v>215</v>
      </c>
    </row>
    <row r="80" spans="2:2">
      <c r="B80" s="66" t="s">
        <v>216</v>
      </c>
    </row>
    <row r="81" spans="2:2">
      <c r="B81" s="66" t="s">
        <v>217</v>
      </c>
    </row>
    <row r="82" spans="2:2">
      <c r="B82" s="66" t="s">
        <v>214</v>
      </c>
    </row>
    <row r="84" spans="2:2" ht="18.75">
      <c r="B84" s="94" t="s">
        <v>94</v>
      </c>
    </row>
    <row r="85" spans="2:2">
      <c r="B85" s="66" t="s">
        <v>123</v>
      </c>
    </row>
    <row r="86" spans="2:2">
      <c r="B86" s="66" t="s">
        <v>204</v>
      </c>
    </row>
    <row r="88" spans="2:2">
      <c r="B88" s="92" t="s">
        <v>122</v>
      </c>
    </row>
    <row r="89" spans="2:2">
      <c r="B89" s="66" t="s">
        <v>124</v>
      </c>
    </row>
    <row r="90" spans="2:2">
      <c r="B90" s="66" t="s">
        <v>125</v>
      </c>
    </row>
    <row r="92" spans="2:2">
      <c r="B92" s="92" t="s">
        <v>126</v>
      </c>
    </row>
    <row r="93" spans="2:2">
      <c r="B93" s="66" t="s">
        <v>127</v>
      </c>
    </row>
    <row r="94" spans="2:2">
      <c r="B94" s="66" t="s">
        <v>128</v>
      </c>
    </row>
  </sheetData>
  <sheetProtection password="CCC5"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enableFormatConditionsCalculation="0"/>
  <dimension ref="B1:F18"/>
  <sheetViews>
    <sheetView workbookViewId="0">
      <selection activeCell="D17" sqref="D16:D17"/>
    </sheetView>
  </sheetViews>
  <sheetFormatPr defaultColWidth="10.875" defaultRowHeight="15.75"/>
  <cols>
    <col min="1" max="1" width="1.375" style="96" customWidth="1"/>
    <col min="2" max="2" width="29.125" style="96" customWidth="1"/>
    <col min="3" max="3" width="2.5" style="96" customWidth="1"/>
    <col min="4" max="4" width="30.125" style="96" customWidth="1"/>
    <col min="5" max="5" width="0.875" style="96" customWidth="1"/>
    <col min="6" max="16384" width="10.875" style="96"/>
  </cols>
  <sheetData>
    <row r="1" spans="2:6" ht="19.5" thickBot="1">
      <c r="B1" s="138" t="s">
        <v>55</v>
      </c>
    </row>
    <row r="2" spans="2:6" ht="18.75">
      <c r="B2" s="97" t="s">
        <v>79</v>
      </c>
      <c r="C2" s="98"/>
      <c r="D2" s="99"/>
      <c r="E2" s="100"/>
    </row>
    <row r="3" spans="2:6">
      <c r="B3" s="101" t="s">
        <v>64</v>
      </c>
      <c r="C3" s="54"/>
      <c r="D3" s="103" t="s">
        <v>65</v>
      </c>
      <c r="E3" s="104"/>
      <c r="F3" s="137" t="str">
        <f>IF(COUNTIF(C3:C7,"x")&lt;&gt;1,"Merkitse x-kirjain vain sen kaupungin eteen, jolle laskenta tehdään","")</f>
        <v>Merkitse x-kirjain vain sen kaupungin eteen, jolle laskenta tehdään</v>
      </c>
    </row>
    <row r="4" spans="2:6">
      <c r="B4" s="136"/>
      <c r="C4" s="54"/>
      <c r="D4" s="103" t="s">
        <v>66</v>
      </c>
      <c r="E4" s="104"/>
    </row>
    <row r="5" spans="2:6">
      <c r="B5" s="136"/>
      <c r="C5" s="54"/>
      <c r="D5" s="103" t="s">
        <v>67</v>
      </c>
      <c r="E5" s="104"/>
    </row>
    <row r="6" spans="2:6" ht="18.75">
      <c r="B6" s="135"/>
      <c r="C6" s="54"/>
      <c r="D6" s="103" t="s">
        <v>69</v>
      </c>
      <c r="E6" s="104"/>
    </row>
    <row r="7" spans="2:6" ht="18.75">
      <c r="B7" s="135"/>
      <c r="C7" s="54"/>
      <c r="D7" s="103" t="s">
        <v>68</v>
      </c>
      <c r="E7" s="104"/>
    </row>
    <row r="8" spans="2:6">
      <c r="B8" s="101"/>
      <c r="C8" s="102"/>
      <c r="D8" s="103"/>
      <c r="E8" s="104"/>
    </row>
    <row r="9" spans="2:6">
      <c r="B9" s="101" t="s">
        <v>144</v>
      </c>
      <c r="C9" s="102"/>
      <c r="D9" s="124"/>
      <c r="E9" s="104"/>
    </row>
    <row r="10" spans="2:6">
      <c r="B10" s="101" t="s">
        <v>145</v>
      </c>
      <c r="C10" s="102"/>
      <c r="D10" s="124"/>
      <c r="E10" s="104"/>
    </row>
    <row r="11" spans="2:6">
      <c r="B11" s="101" t="s">
        <v>146</v>
      </c>
      <c r="C11" s="102"/>
      <c r="D11" s="126"/>
      <c r="E11" s="104"/>
    </row>
    <row r="12" spans="2:6">
      <c r="B12" s="101" t="s">
        <v>24</v>
      </c>
      <c r="C12" s="102"/>
      <c r="D12" s="124"/>
      <c r="E12" s="105"/>
    </row>
    <row r="13" spans="2:6">
      <c r="B13" s="106" t="s">
        <v>149</v>
      </c>
      <c r="C13" s="102"/>
      <c r="D13" s="125"/>
      <c r="E13" s="104"/>
    </row>
    <row r="14" spans="2:6">
      <c r="B14" s="106" t="s">
        <v>235</v>
      </c>
      <c r="C14" s="103"/>
      <c r="D14" s="103"/>
      <c r="E14" s="104"/>
    </row>
    <row r="15" spans="2:6">
      <c r="B15" s="106"/>
      <c r="C15" s="103"/>
      <c r="D15" s="103"/>
      <c r="E15" s="104"/>
    </row>
    <row r="16" spans="2:6">
      <c r="B16" s="107" t="s">
        <v>148</v>
      </c>
      <c r="C16" s="103">
        <v>1</v>
      </c>
      <c r="D16" s="54"/>
      <c r="E16" s="104"/>
    </row>
    <row r="17" spans="2:5">
      <c r="B17" s="107" t="s">
        <v>147</v>
      </c>
      <c r="C17" s="103">
        <v>2</v>
      </c>
      <c r="D17" s="54"/>
      <c r="E17" s="104"/>
    </row>
    <row r="18" spans="2:5" ht="16.5" thickBot="1">
      <c r="B18" s="108"/>
      <c r="C18" s="109">
        <v>3</v>
      </c>
      <c r="D18" s="249"/>
      <c r="E18" s="110"/>
    </row>
  </sheetData>
  <sheetProtection password="CCC5" sheet="1" objects="1" scenarios="1" selectLockedCells="1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 enableFormatConditionsCalculation="0"/>
  <dimension ref="B1:W122"/>
  <sheetViews>
    <sheetView tabSelected="1" workbookViewId="0">
      <pane ySplit="4" topLeftCell="A5" activePane="bottomLeft" state="frozen"/>
      <selection pane="bottomLeft" activeCell="D11" sqref="D11"/>
    </sheetView>
  </sheetViews>
  <sheetFormatPr defaultColWidth="10.875" defaultRowHeight="15.75"/>
  <cols>
    <col min="1" max="1" width="1.375" style="7" customWidth="1"/>
    <col min="2" max="2" width="30.625" style="7" customWidth="1"/>
    <col min="3" max="3" width="4" style="7" customWidth="1"/>
    <col min="4" max="4" width="11" style="7" customWidth="1"/>
    <col min="5" max="5" width="12.375" style="7" customWidth="1"/>
    <col min="6" max="6" width="13.125" style="7" customWidth="1"/>
    <col min="7" max="7" width="11.375" style="7" customWidth="1"/>
    <col min="8" max="8" width="10.875" style="7"/>
    <col min="9" max="9" width="12.875" style="7" customWidth="1"/>
    <col min="10" max="10" width="13.375" style="7" customWidth="1"/>
    <col min="11" max="11" width="12" style="7" customWidth="1"/>
    <col min="12" max="16384" width="10.875" style="7"/>
  </cols>
  <sheetData>
    <row r="1" spans="2:7" ht="18.75">
      <c r="B1" s="12" t="s">
        <v>59</v>
      </c>
      <c r="C1" s="8"/>
    </row>
    <row r="2" spans="2:7" ht="18.75">
      <c r="B2" s="12" t="s">
        <v>249</v>
      </c>
      <c r="C2" s="8"/>
    </row>
    <row r="3" spans="2:7" ht="18.75">
      <c r="B3" s="86" t="s">
        <v>160</v>
      </c>
      <c r="C3" s="8"/>
    </row>
    <row r="4" spans="2:7" ht="18.75">
      <c r="B4" s="86" t="s">
        <v>234</v>
      </c>
      <c r="C4" s="8"/>
    </row>
    <row r="5" spans="2:7" ht="19.5" thickBot="1">
      <c r="B5" s="12"/>
      <c r="C5" s="8"/>
    </row>
    <row r="6" spans="2:7" ht="18.75">
      <c r="B6" s="71" t="s">
        <v>85</v>
      </c>
      <c r="C6" s="55"/>
      <c r="D6" s="55"/>
      <c r="E6" s="55"/>
      <c r="F6" s="55"/>
      <c r="G6" s="72"/>
    </row>
    <row r="7" spans="2:7">
      <c r="B7" s="250" t="s">
        <v>80</v>
      </c>
      <c r="C7" s="251"/>
      <c r="D7" s="251"/>
      <c r="E7" s="251"/>
      <c r="F7" s="251"/>
      <c r="G7" s="252"/>
    </row>
    <row r="8" spans="2:7">
      <c r="B8" s="70" t="s">
        <v>81</v>
      </c>
      <c r="C8" s="57"/>
      <c r="D8" s="57"/>
      <c r="E8" s="57"/>
      <c r="F8" s="57"/>
      <c r="G8" s="63"/>
    </row>
    <row r="9" spans="2:7">
      <c r="B9" s="56"/>
      <c r="C9" s="57"/>
      <c r="D9" s="57" t="s">
        <v>3</v>
      </c>
      <c r="E9" s="69" t="s">
        <v>26</v>
      </c>
      <c r="F9" s="57"/>
      <c r="G9" s="63"/>
    </row>
    <row r="10" spans="2:7">
      <c r="B10" s="56"/>
      <c r="C10" s="57"/>
      <c r="D10" s="57"/>
      <c r="E10" s="201" t="str">
        <f>IF(ISBLANK('2. Perustiedot'!$D$16),"",'2. Perustiedot'!$D$16)</f>
        <v/>
      </c>
      <c r="F10" s="201" t="str">
        <f>IF(ISBLANK('2. Perustiedot'!$D$17),"",'2. Perustiedot'!$D$17)</f>
        <v/>
      </c>
      <c r="G10" s="202" t="str">
        <f>IF(ISBLANK('2. Perustiedot'!$D$18),"",'2. Perustiedot'!$D$18)</f>
        <v/>
      </c>
    </row>
    <row r="11" spans="2:7">
      <c r="B11" s="58" t="s">
        <v>52</v>
      </c>
      <c r="C11" s="57" t="s">
        <v>2</v>
      </c>
      <c r="D11" s="3"/>
      <c r="E11" s="1"/>
      <c r="F11" s="3"/>
      <c r="G11" s="4"/>
    </row>
    <row r="12" spans="2:7">
      <c r="B12" s="59" t="s">
        <v>51</v>
      </c>
      <c r="C12" s="57" t="s">
        <v>2</v>
      </c>
      <c r="D12" s="3"/>
      <c r="E12" s="1"/>
      <c r="F12" s="3"/>
      <c r="G12" s="4"/>
    </row>
    <row r="13" spans="2:7">
      <c r="B13" s="58" t="s">
        <v>53</v>
      </c>
      <c r="C13" s="57" t="s">
        <v>2</v>
      </c>
      <c r="D13" s="3"/>
      <c r="E13" s="1"/>
      <c r="F13" s="3"/>
      <c r="G13" s="4"/>
    </row>
    <row r="14" spans="2:7">
      <c r="B14" s="59" t="s">
        <v>54</v>
      </c>
      <c r="C14" s="57" t="s">
        <v>2</v>
      </c>
      <c r="D14" s="3"/>
      <c r="E14" s="1"/>
      <c r="F14" s="3"/>
      <c r="G14" s="4"/>
    </row>
    <row r="15" spans="2:7">
      <c r="B15" s="58" t="s">
        <v>47</v>
      </c>
      <c r="C15" s="57" t="s">
        <v>2</v>
      </c>
      <c r="D15" s="3"/>
      <c r="E15" s="1"/>
      <c r="F15" s="3"/>
      <c r="G15" s="4"/>
    </row>
    <row r="16" spans="2:7">
      <c r="B16" s="58" t="s">
        <v>46</v>
      </c>
      <c r="C16" s="57" t="s">
        <v>2</v>
      </c>
      <c r="D16" s="3"/>
      <c r="E16" s="1"/>
      <c r="F16" s="3"/>
      <c r="G16" s="4"/>
    </row>
    <row r="17" spans="2:12">
      <c r="B17" s="58" t="s">
        <v>27</v>
      </c>
      <c r="C17" s="57" t="s">
        <v>2</v>
      </c>
      <c r="D17" s="3"/>
      <c r="E17" s="1"/>
      <c r="F17" s="3"/>
      <c r="G17" s="4"/>
    </row>
    <row r="18" spans="2:12" ht="16.5" thickBot="1">
      <c r="B18" s="60" t="s">
        <v>60</v>
      </c>
      <c r="C18" s="61"/>
      <c r="D18" s="118" t="str">
        <f>IF(SUM(D11:D17)&gt;0,SUM(D11:D17),"")</f>
        <v/>
      </c>
      <c r="E18" s="118" t="str">
        <f>IF(SUM(E11:E17)&gt;0,SUM(E11:E17),"")</f>
        <v/>
      </c>
      <c r="F18" s="118" t="str">
        <f>IF(SUM(F11:F17)&gt;0,SUM(F11:F17),"")</f>
        <v/>
      </c>
      <c r="G18" s="119" t="str">
        <f>IF(SUM(G11:G17)&gt;0,SUM(G11:G17),"")</f>
        <v/>
      </c>
    </row>
    <row r="19" spans="2:12" ht="16.5" thickBot="1"/>
    <row r="20" spans="2:12" ht="18.75">
      <c r="B20" s="73" t="s">
        <v>84</v>
      </c>
      <c r="C20" s="14"/>
      <c r="D20" s="15"/>
      <c r="E20" s="15"/>
      <c r="F20" s="15"/>
      <c r="G20" s="15"/>
      <c r="H20" s="15"/>
      <c r="I20" s="15"/>
      <c r="J20" s="15"/>
      <c r="K20" s="16" t="str">
        <f>IF(D34&lt;&gt;"",IF(ABS(D34-SUM(L20+E34:K34))&lt;'2. Perustiedot'!D13,"X",""),"")</f>
        <v/>
      </c>
    </row>
    <row r="21" spans="2:12">
      <c r="B21" s="17" t="s">
        <v>87</v>
      </c>
      <c r="C21" s="18"/>
      <c r="D21" s="19"/>
      <c r="E21" s="19"/>
      <c r="F21" s="19"/>
      <c r="G21" s="19"/>
      <c r="H21" s="19"/>
      <c r="I21" s="19"/>
      <c r="J21" s="114"/>
      <c r="K21" s="115"/>
    </row>
    <row r="22" spans="2:12">
      <c r="B22" s="17" t="s">
        <v>57</v>
      </c>
      <c r="C22" s="18"/>
      <c r="D22" s="19"/>
      <c r="E22" s="19"/>
      <c r="F22" s="19"/>
      <c r="G22" s="19"/>
      <c r="H22" s="19"/>
      <c r="I22" s="19"/>
      <c r="J22" s="114"/>
      <c r="K22" s="115"/>
    </row>
    <row r="23" spans="2:12">
      <c r="B23" s="17" t="s">
        <v>56</v>
      </c>
      <c r="C23" s="18"/>
      <c r="D23" s="19"/>
      <c r="E23" s="19"/>
      <c r="F23" s="19"/>
      <c r="G23" s="19"/>
      <c r="H23" s="19"/>
      <c r="I23" s="19"/>
      <c r="J23" s="114"/>
      <c r="K23" s="115"/>
    </row>
    <row r="24" spans="2:12">
      <c r="B24" s="17"/>
      <c r="C24" s="18"/>
      <c r="D24" s="19"/>
      <c r="E24" s="19"/>
      <c r="F24" s="19"/>
      <c r="G24" s="19"/>
      <c r="H24" s="19"/>
      <c r="I24" s="19"/>
      <c r="J24" s="19"/>
      <c r="K24" s="20"/>
    </row>
    <row r="25" spans="2:12" ht="31.5">
      <c r="B25" s="22"/>
      <c r="C25" s="19"/>
      <c r="D25" s="19" t="s">
        <v>3</v>
      </c>
      <c r="E25" s="112" t="s">
        <v>136</v>
      </c>
      <c r="F25" s="112" t="s">
        <v>51</v>
      </c>
      <c r="G25" s="112" t="s">
        <v>137</v>
      </c>
      <c r="H25" s="112" t="s">
        <v>54</v>
      </c>
      <c r="I25" s="112" t="s">
        <v>45</v>
      </c>
      <c r="J25" s="112" t="s">
        <v>46</v>
      </c>
      <c r="K25" s="116" t="s">
        <v>27</v>
      </c>
      <c r="L25" s="112"/>
    </row>
    <row r="26" spans="2:12">
      <c r="B26" s="21" t="s">
        <v>26</v>
      </c>
      <c r="C26" s="29" t="str">
        <f>IF(ISBLANK('2. Perustiedot'!$D$16),"",'2. Perustiedot'!$D$16)</f>
        <v/>
      </c>
      <c r="E26" s="19"/>
      <c r="F26" s="19"/>
      <c r="G26" s="19"/>
      <c r="H26" s="19"/>
      <c r="I26" s="19"/>
      <c r="J26" s="114"/>
      <c r="K26" s="115"/>
      <c r="L26" s="19"/>
    </row>
    <row r="27" spans="2:12">
      <c r="B27" s="26" t="s">
        <v>52</v>
      </c>
      <c r="C27" s="18" t="s">
        <v>2</v>
      </c>
      <c r="D27" s="19" t="str">
        <f t="shared" ref="D27:D33" si="0">IF(ISBLANK(D11),"",D11)</f>
        <v/>
      </c>
      <c r="E27" s="1"/>
      <c r="F27" s="3"/>
      <c r="G27" s="3"/>
      <c r="H27" s="3"/>
      <c r="I27" s="3"/>
      <c r="J27" s="3"/>
      <c r="K27" s="4"/>
      <c r="L27" s="35" t="str">
        <f>IF(D27&lt;&gt;"",IF(SUM(E27:K27)&gt;0,IF(ABS(SUM(E27:K27)-E27)&gt;'2. Perustiedot'!$D$13,"Pinta-alat eivät täsmää!",""),""),"")</f>
        <v/>
      </c>
    </row>
    <row r="28" spans="2:12">
      <c r="B28" s="26" t="s">
        <v>51</v>
      </c>
      <c r="C28" s="18" t="s">
        <v>2</v>
      </c>
      <c r="D28" s="19" t="str">
        <f t="shared" si="0"/>
        <v/>
      </c>
      <c r="E28" s="113"/>
      <c r="F28" s="3"/>
      <c r="G28" s="19"/>
      <c r="H28" s="3"/>
      <c r="I28" s="19"/>
      <c r="J28" s="19"/>
      <c r="K28" s="4"/>
      <c r="L28" s="35" t="str">
        <f>IF(D28&lt;&gt;"",IF(SUM(E28:K28)&gt;0,IF(ABS(SUM(E28:K28)-E28)&gt;'2. Perustiedot'!$D$13,"Pinta-alat eivät täsmää!",""),""),"")</f>
        <v/>
      </c>
    </row>
    <row r="29" spans="2:12">
      <c r="B29" s="26" t="s">
        <v>53</v>
      </c>
      <c r="C29" s="18" t="s">
        <v>2</v>
      </c>
      <c r="D29" s="19" t="str">
        <f t="shared" si="0"/>
        <v/>
      </c>
      <c r="E29" s="1"/>
      <c r="F29" s="3"/>
      <c r="G29" s="3"/>
      <c r="H29" s="3"/>
      <c r="I29" s="3"/>
      <c r="J29" s="3"/>
      <c r="K29" s="4"/>
      <c r="L29" s="35" t="str">
        <f>IF(D29&lt;&gt;"",IF(SUM(E29:K29)&gt;0,IF(ABS(SUM(E29:K29)-E29)&gt;'2. Perustiedot'!$D$13,"Pinta-alat eivät täsmää!",""),""),"")</f>
        <v/>
      </c>
    </row>
    <row r="30" spans="2:12">
      <c r="B30" s="26" t="s">
        <v>54</v>
      </c>
      <c r="C30" s="18" t="s">
        <v>2</v>
      </c>
      <c r="D30" s="19" t="str">
        <f t="shared" si="0"/>
        <v/>
      </c>
      <c r="E30" s="113"/>
      <c r="F30" s="3"/>
      <c r="G30" s="19"/>
      <c r="H30" s="3"/>
      <c r="I30" s="19"/>
      <c r="J30" s="19"/>
      <c r="K30" s="4"/>
      <c r="L30" s="35" t="str">
        <f>IF(D30&lt;&gt;"",IF(SUM(E30:K30)&gt;0,IF(ABS(SUM(E30:K30)-E30)&gt;'2. Perustiedot'!$D$13,"Pinta-alat eivät täsmää!",""),""),"")</f>
        <v/>
      </c>
    </row>
    <row r="31" spans="2:12">
      <c r="B31" s="26" t="s">
        <v>45</v>
      </c>
      <c r="C31" s="18" t="s">
        <v>2</v>
      </c>
      <c r="D31" s="19" t="str">
        <f t="shared" si="0"/>
        <v/>
      </c>
      <c r="E31" s="1"/>
      <c r="F31" s="3"/>
      <c r="G31" s="3"/>
      <c r="H31" s="3"/>
      <c r="I31" s="3"/>
      <c r="J31" s="3"/>
      <c r="K31" s="4"/>
      <c r="L31" s="35" t="str">
        <f>IF(D31&lt;&gt;"",IF(SUM(E31:K31)&gt;0,IF(ABS(SUM(E31:K31)-E31)&gt;'2. Perustiedot'!$D$13,"Pinta-alat eivät täsmää!",""),""),"")</f>
        <v/>
      </c>
    </row>
    <row r="32" spans="2:12">
      <c r="B32" s="26" t="s">
        <v>46</v>
      </c>
      <c r="C32" s="18" t="s">
        <v>2</v>
      </c>
      <c r="D32" s="19" t="str">
        <f t="shared" si="0"/>
        <v/>
      </c>
      <c r="E32" s="1"/>
      <c r="F32" s="3"/>
      <c r="G32" s="3"/>
      <c r="H32" s="3"/>
      <c r="I32" s="3"/>
      <c r="J32" s="3"/>
      <c r="K32" s="4"/>
      <c r="L32" s="35" t="str">
        <f>IF(D32&lt;&gt;"",IF(SUM(E32:K32)&gt;0,IF(ABS(SUM(E32:K32)-E32)&gt;'2. Perustiedot'!$D$13,"Pinta-alat eivät täsmää!",""),""),"")</f>
        <v/>
      </c>
    </row>
    <row r="33" spans="2:12">
      <c r="B33" s="26" t="s">
        <v>27</v>
      </c>
      <c r="C33" s="18" t="s">
        <v>2</v>
      </c>
      <c r="D33" s="19" t="str">
        <f t="shared" si="0"/>
        <v/>
      </c>
      <c r="E33" s="1"/>
      <c r="F33" s="3"/>
      <c r="G33" s="3"/>
      <c r="H33" s="3"/>
      <c r="I33" s="3"/>
      <c r="J33" s="3"/>
      <c r="K33" s="4"/>
      <c r="L33" s="35" t="str">
        <f>IF(D33&lt;&gt;"",IF(SUM(E33:K33)&gt;0,IF(ABS(SUM(E33:K33)-E33)&gt;'2. Perustiedot'!$D$13,"Pinta-alat eivät täsmää!",""),""),"")</f>
        <v/>
      </c>
    </row>
    <row r="34" spans="2:12">
      <c r="B34" s="36" t="s">
        <v>60</v>
      </c>
      <c r="C34" s="18" t="s">
        <v>2</v>
      </c>
      <c r="D34" s="25" t="str">
        <f t="shared" ref="D34:I34" si="1">IF(SUM(D27:D33)&gt;0,SUM(D27:D33),"")</f>
        <v/>
      </c>
      <c r="E34" s="19" t="str">
        <f t="shared" si="1"/>
        <v/>
      </c>
      <c r="F34" s="19" t="str">
        <f t="shared" si="1"/>
        <v/>
      </c>
      <c r="G34" s="19" t="str">
        <f t="shared" si="1"/>
        <v/>
      </c>
      <c r="H34" s="19" t="str">
        <f t="shared" si="1"/>
        <v/>
      </c>
      <c r="I34" s="19" t="str">
        <f t="shared" si="1"/>
        <v/>
      </c>
      <c r="J34" s="114"/>
      <c r="K34" s="115"/>
    </row>
    <row r="35" spans="2:12">
      <c r="B35" s="26"/>
      <c r="C35" s="18"/>
      <c r="D35" s="32" t="str">
        <f>IF(ISBLANK('2. Perustiedot'!C27),"",IF(SUM(D27:D33)&gt;0,IF(ABS('2. Perustiedot'!C27-SUM(#REF!))&gt;'2. Perustiedot'!C28,"Lähtötilanteen kokonaispinta-ala ei täsmää!"),""))</f>
        <v/>
      </c>
      <c r="E35" s="18"/>
      <c r="F35" s="18"/>
      <c r="G35" s="18"/>
      <c r="H35" s="18"/>
      <c r="I35" s="18"/>
      <c r="J35" s="114"/>
      <c r="K35" s="115"/>
    </row>
    <row r="36" spans="2:12">
      <c r="B36" s="21" t="s">
        <v>26</v>
      </c>
      <c r="C36" s="29" t="str">
        <f>IF(ISBLANK('2. Perustiedot'!$D$17),"",'2. Perustiedot'!$D$17)</f>
        <v/>
      </c>
      <c r="D36" s="19"/>
      <c r="E36" s="19"/>
      <c r="F36" s="19"/>
      <c r="G36" s="19"/>
      <c r="H36" s="19"/>
      <c r="I36" s="19"/>
      <c r="J36" s="114"/>
      <c r="K36" s="115"/>
    </row>
    <row r="37" spans="2:12">
      <c r="B37" s="26" t="s">
        <v>52</v>
      </c>
      <c r="C37" s="18" t="s">
        <v>2</v>
      </c>
      <c r="D37" s="19" t="str">
        <f t="shared" ref="D37:D43" si="2">IF(ISBLANK(D27),"",D27)</f>
        <v/>
      </c>
      <c r="E37" s="1"/>
      <c r="F37" s="3"/>
      <c r="G37" s="3"/>
      <c r="H37" s="3"/>
      <c r="I37" s="3"/>
      <c r="J37" s="3"/>
      <c r="K37" s="4"/>
      <c r="L37" s="35" t="str">
        <f>IF(D37&lt;&gt;"",IF(SUM(E37:K37)&gt;0,IF(ABS(SUM(E37:K37)-E37)&gt;'2. Perustiedot'!$D$13,"Pinta-alat eivät täsmää!",""),""),"")</f>
        <v/>
      </c>
    </row>
    <row r="38" spans="2:12">
      <c r="B38" s="26" t="s">
        <v>51</v>
      </c>
      <c r="C38" s="18" t="s">
        <v>2</v>
      </c>
      <c r="D38" s="19" t="str">
        <f t="shared" si="2"/>
        <v/>
      </c>
      <c r="E38" s="113"/>
      <c r="F38" s="3"/>
      <c r="G38" s="19"/>
      <c r="H38" s="3"/>
      <c r="I38" s="19"/>
      <c r="J38" s="19"/>
      <c r="K38" s="4"/>
      <c r="L38" s="35" t="str">
        <f>IF(D38&lt;&gt;"",IF(SUM(E38:K38)&gt;0,IF(ABS(SUM(E38:K38)-E38)&gt;'2. Perustiedot'!$D$13,"Pinta-alat eivät täsmää!",""),""),"")</f>
        <v/>
      </c>
    </row>
    <row r="39" spans="2:12">
      <c r="B39" s="26" t="s">
        <v>53</v>
      </c>
      <c r="C39" s="18" t="s">
        <v>2</v>
      </c>
      <c r="D39" s="19" t="str">
        <f t="shared" si="2"/>
        <v/>
      </c>
      <c r="E39" s="1"/>
      <c r="F39" s="3"/>
      <c r="G39" s="3"/>
      <c r="H39" s="3"/>
      <c r="I39" s="3"/>
      <c r="J39" s="3"/>
      <c r="K39" s="4"/>
      <c r="L39" s="35" t="str">
        <f>IF(D39&lt;&gt;"",IF(SUM(E39:K39)&gt;0,IF(ABS(SUM(E39:K39)-E39)&gt;'2. Perustiedot'!$D$13,"Pinta-alat eivät täsmää!",""),""),"")</f>
        <v/>
      </c>
    </row>
    <row r="40" spans="2:12">
      <c r="B40" s="26" t="s">
        <v>54</v>
      </c>
      <c r="C40" s="18" t="s">
        <v>2</v>
      </c>
      <c r="D40" s="19" t="str">
        <f t="shared" si="2"/>
        <v/>
      </c>
      <c r="E40" s="113"/>
      <c r="F40" s="3"/>
      <c r="G40" s="19"/>
      <c r="H40" s="3"/>
      <c r="I40" s="19"/>
      <c r="J40" s="19"/>
      <c r="K40" s="4"/>
      <c r="L40" s="35" t="str">
        <f>IF(D40&lt;&gt;"",IF(SUM(E40:K40)&gt;0,IF(ABS(SUM(E40:K40)-E40)&gt;'2. Perustiedot'!$D$13,"Pinta-alat eivät täsmää!",""),""),"")</f>
        <v/>
      </c>
    </row>
    <row r="41" spans="2:12">
      <c r="B41" s="26" t="s">
        <v>45</v>
      </c>
      <c r="C41" s="18" t="s">
        <v>2</v>
      </c>
      <c r="D41" s="19" t="str">
        <f t="shared" si="2"/>
        <v/>
      </c>
      <c r="E41" s="1"/>
      <c r="F41" s="3"/>
      <c r="G41" s="3"/>
      <c r="H41" s="3"/>
      <c r="I41" s="3"/>
      <c r="J41" s="3"/>
      <c r="K41" s="4"/>
      <c r="L41" s="35" t="str">
        <f>IF(D41&lt;&gt;"",IF(SUM(E41:K41)&gt;0,IF(ABS(SUM(E41:K41)-E41)&gt;'2. Perustiedot'!$D$13,"Pinta-alat eivät täsmää!",""),""),"")</f>
        <v/>
      </c>
    </row>
    <row r="42" spans="2:12">
      <c r="B42" s="26" t="s">
        <v>46</v>
      </c>
      <c r="C42" s="18" t="s">
        <v>2</v>
      </c>
      <c r="D42" s="19" t="str">
        <f t="shared" si="2"/>
        <v/>
      </c>
      <c r="E42" s="1"/>
      <c r="F42" s="3"/>
      <c r="G42" s="3"/>
      <c r="H42" s="3"/>
      <c r="I42" s="3"/>
      <c r="J42" s="3"/>
      <c r="K42" s="4"/>
      <c r="L42" s="35" t="str">
        <f>IF(D42&lt;&gt;"",IF(SUM(E42:K42)&gt;0,IF(ABS(SUM(E42:K42)-E42)&gt;'2. Perustiedot'!$D$13,"Pinta-alat eivät täsmää!",""),""),"")</f>
        <v/>
      </c>
    </row>
    <row r="43" spans="2:12">
      <c r="B43" s="26" t="s">
        <v>27</v>
      </c>
      <c r="C43" s="18" t="s">
        <v>2</v>
      </c>
      <c r="D43" s="19" t="str">
        <f t="shared" si="2"/>
        <v/>
      </c>
      <c r="E43" s="1"/>
      <c r="F43" s="3"/>
      <c r="G43" s="3"/>
      <c r="H43" s="3"/>
      <c r="I43" s="3"/>
      <c r="J43" s="3"/>
      <c r="K43" s="4"/>
      <c r="L43" s="35" t="str">
        <f>IF(D43&lt;&gt;"",IF(SUM(E43:K43)&gt;0,IF(ABS(SUM(E43:K43)-E43)&gt;'2. Perustiedot'!$D$13,"Pinta-alat eivät täsmää!",""),""),"")</f>
        <v/>
      </c>
    </row>
    <row r="44" spans="2:12">
      <c r="B44" s="36" t="s">
        <v>60</v>
      </c>
      <c r="C44" s="18" t="s">
        <v>2</v>
      </c>
      <c r="D44" s="25" t="str">
        <f t="shared" ref="D44:I44" si="3">IF(SUM(D37:D43)&gt;0,SUM(D37:D43),"")</f>
        <v/>
      </c>
      <c r="E44" s="19" t="str">
        <f t="shared" si="3"/>
        <v/>
      </c>
      <c r="F44" s="19" t="str">
        <f t="shared" si="3"/>
        <v/>
      </c>
      <c r="G44" s="19" t="str">
        <f t="shared" si="3"/>
        <v/>
      </c>
      <c r="H44" s="19" t="str">
        <f t="shared" si="3"/>
        <v/>
      </c>
      <c r="I44" s="19" t="str">
        <f t="shared" si="3"/>
        <v/>
      </c>
      <c r="J44" s="114"/>
      <c r="K44" s="115"/>
    </row>
    <row r="45" spans="2:12">
      <c r="B45" s="26"/>
      <c r="C45" s="18"/>
      <c r="D45" s="32"/>
      <c r="E45" s="18"/>
      <c r="F45" s="18"/>
      <c r="G45" s="18"/>
      <c r="H45" s="18"/>
      <c r="I45" s="18"/>
      <c r="J45" s="114"/>
      <c r="K45" s="115"/>
    </row>
    <row r="46" spans="2:12">
      <c r="B46" s="21" t="s">
        <v>26</v>
      </c>
      <c r="C46" s="29" t="str">
        <f>IF(ISBLANK('2. Perustiedot'!$D$18),"",'2. Perustiedot'!$D$18)</f>
        <v/>
      </c>
      <c r="D46" s="19"/>
      <c r="E46" s="19"/>
      <c r="F46" s="19"/>
      <c r="G46" s="19"/>
      <c r="H46" s="19"/>
      <c r="I46" s="19"/>
      <c r="J46" s="114"/>
      <c r="K46" s="115"/>
    </row>
    <row r="47" spans="2:12">
      <c r="B47" s="26" t="s">
        <v>52</v>
      </c>
      <c r="C47" s="18" t="s">
        <v>2</v>
      </c>
      <c r="D47" s="19" t="str">
        <f t="shared" ref="D47:D53" si="4">IF(ISBLANK(D27),"",D27)</f>
        <v/>
      </c>
      <c r="E47" s="1"/>
      <c r="F47" s="3"/>
      <c r="G47" s="3"/>
      <c r="H47" s="3"/>
      <c r="I47" s="3"/>
      <c r="J47" s="3"/>
      <c r="K47" s="4"/>
      <c r="L47" s="35" t="str">
        <f>IF(D47&lt;&gt;"",IF(SUM(E47:K47)&gt;0,IF(ABS(SUM(E47:K47)-E47)&gt;'2. Perustiedot'!$D$13,"Pinta-alat eivät täsmää!",""),""),"")</f>
        <v/>
      </c>
    </row>
    <row r="48" spans="2:12">
      <c r="B48" s="26" t="s">
        <v>51</v>
      </c>
      <c r="C48" s="18" t="s">
        <v>2</v>
      </c>
      <c r="D48" s="19" t="str">
        <f t="shared" si="4"/>
        <v/>
      </c>
      <c r="E48" s="113"/>
      <c r="F48" s="3"/>
      <c r="G48" s="19"/>
      <c r="H48" s="3"/>
      <c r="I48" s="19"/>
      <c r="J48" s="19"/>
      <c r="K48" s="4"/>
      <c r="L48" s="35" t="str">
        <f>IF(D48&lt;&gt;"",IF(SUM(E48:K48)&gt;0,IF(ABS(SUM(E48:K48)-E48)&gt;'2. Perustiedot'!$D$13,"Pinta-alat eivät täsmää!",""),""),"")</f>
        <v/>
      </c>
    </row>
    <row r="49" spans="2:20">
      <c r="B49" s="26" t="s">
        <v>53</v>
      </c>
      <c r="C49" s="18" t="s">
        <v>2</v>
      </c>
      <c r="D49" s="19" t="str">
        <f t="shared" si="4"/>
        <v/>
      </c>
      <c r="E49" s="1"/>
      <c r="F49" s="3"/>
      <c r="G49" s="3"/>
      <c r="H49" s="3"/>
      <c r="I49" s="3"/>
      <c r="J49" s="3"/>
      <c r="K49" s="4"/>
      <c r="L49" s="35" t="str">
        <f>IF(D49&lt;&gt;"",IF(SUM(E49:K49)&gt;0,IF(ABS(SUM(E49:K49)-E49)&gt;'2. Perustiedot'!$D$13,"Pinta-alat eivät täsmää!",""),""),"")</f>
        <v/>
      </c>
    </row>
    <row r="50" spans="2:20">
      <c r="B50" s="26" t="s">
        <v>54</v>
      </c>
      <c r="C50" s="18" t="s">
        <v>2</v>
      </c>
      <c r="D50" s="19" t="str">
        <f t="shared" si="4"/>
        <v/>
      </c>
      <c r="E50" s="113"/>
      <c r="F50" s="3"/>
      <c r="G50" s="19"/>
      <c r="H50" s="3"/>
      <c r="I50" s="19"/>
      <c r="J50" s="19"/>
      <c r="K50" s="4"/>
      <c r="L50" s="35" t="str">
        <f>IF(D50&lt;&gt;"",IF(SUM(E50:K50)&gt;0,IF(ABS(SUM(E50:K50)-E50)&gt;'2. Perustiedot'!$D$13,"Pinta-alat eivät täsmää!",""),""),"")</f>
        <v/>
      </c>
    </row>
    <row r="51" spans="2:20">
      <c r="B51" s="26" t="s">
        <v>45</v>
      </c>
      <c r="C51" s="18" t="s">
        <v>2</v>
      </c>
      <c r="D51" s="19" t="str">
        <f t="shared" si="4"/>
        <v/>
      </c>
      <c r="E51" s="1"/>
      <c r="F51" s="3"/>
      <c r="G51" s="3"/>
      <c r="H51" s="3"/>
      <c r="I51" s="3"/>
      <c r="J51" s="3"/>
      <c r="K51" s="4"/>
      <c r="L51" s="35" t="str">
        <f>IF(D51&lt;&gt;"",IF(SUM(E51:K51)&gt;0,IF(ABS(SUM(E51:K51)-E51)&gt;'2. Perustiedot'!$D$13,"Pinta-alat eivät täsmää!",""),""),"")</f>
        <v/>
      </c>
    </row>
    <row r="52" spans="2:20">
      <c r="B52" s="26" t="s">
        <v>46</v>
      </c>
      <c r="C52" s="18" t="s">
        <v>2</v>
      </c>
      <c r="D52" s="19" t="str">
        <f t="shared" si="4"/>
        <v/>
      </c>
      <c r="E52" s="1"/>
      <c r="F52" s="3"/>
      <c r="G52" s="3"/>
      <c r="H52" s="3"/>
      <c r="I52" s="3"/>
      <c r="J52" s="3"/>
      <c r="K52" s="4"/>
      <c r="L52" s="35" t="str">
        <f>IF(D52&lt;&gt;"",IF(SUM(E52:K52)&gt;0,IF(ABS(SUM(E52:K52)-E52)&gt;'2. Perustiedot'!$D$13,"Pinta-alat eivät täsmää!",""),""),"")</f>
        <v/>
      </c>
    </row>
    <row r="53" spans="2:20">
      <c r="B53" s="26" t="s">
        <v>27</v>
      </c>
      <c r="C53" s="18" t="s">
        <v>2</v>
      </c>
      <c r="D53" s="19" t="str">
        <f t="shared" si="4"/>
        <v/>
      </c>
      <c r="E53" s="1"/>
      <c r="F53" s="3"/>
      <c r="G53" s="3"/>
      <c r="H53" s="3"/>
      <c r="I53" s="3"/>
      <c r="J53" s="3"/>
      <c r="K53" s="4"/>
      <c r="L53" s="35" t="str">
        <f>IF(D53&lt;&gt;"",IF(SUM(E53:K53)&gt;0,IF(ABS(SUM(E53:K53)-E53)&gt;'2. Perustiedot'!$D$13,"Pinta-alat eivät täsmää!",""),""),"")</f>
        <v/>
      </c>
    </row>
    <row r="54" spans="2:20">
      <c r="B54" s="36" t="s">
        <v>60</v>
      </c>
      <c r="C54" s="18" t="s">
        <v>2</v>
      </c>
      <c r="D54" s="25" t="str">
        <f t="shared" ref="D54:K54" si="5">IF(SUM(D47:D53)&gt;0,SUM(D47:D53),"")</f>
        <v/>
      </c>
      <c r="E54" s="19" t="str">
        <f t="shared" si="5"/>
        <v/>
      </c>
      <c r="F54" s="19" t="str">
        <f t="shared" si="5"/>
        <v/>
      </c>
      <c r="G54" s="19" t="str">
        <f t="shared" si="5"/>
        <v/>
      </c>
      <c r="H54" s="19" t="str">
        <f t="shared" si="5"/>
        <v/>
      </c>
      <c r="I54" s="19" t="str">
        <f t="shared" si="5"/>
        <v/>
      </c>
      <c r="J54" s="19" t="str">
        <f t="shared" si="5"/>
        <v/>
      </c>
      <c r="K54" s="20" t="str">
        <f t="shared" si="5"/>
        <v/>
      </c>
    </row>
    <row r="55" spans="2:20" ht="16.5" thickBot="1">
      <c r="B55" s="37"/>
      <c r="C55" s="33"/>
      <c r="D55" s="33"/>
      <c r="E55" s="33"/>
      <c r="F55" s="33"/>
      <c r="G55" s="33"/>
      <c r="H55" s="33"/>
      <c r="I55" s="33"/>
      <c r="J55" s="33"/>
      <c r="K55" s="38"/>
    </row>
    <row r="56" spans="2:20" ht="18.75">
      <c r="B56" s="12"/>
    </row>
    <row r="57" spans="2:20" ht="19.5" thickBot="1">
      <c r="B57" s="12"/>
      <c r="C57" s="13"/>
    </row>
    <row r="58" spans="2:20" ht="18.75">
      <c r="B58" s="73" t="s">
        <v>83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 t="str">
        <f>IF(AND(D18&lt;&gt;"",D80&lt;&gt;""),IF(ABS(D80-D18)&lt;'2. Perustiedot'!D13,"X",""),"")</f>
        <v/>
      </c>
    </row>
    <row r="59" spans="2:20">
      <c r="B59" s="17" t="s">
        <v>86</v>
      </c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14"/>
      <c r="T59" s="115"/>
    </row>
    <row r="60" spans="2:20">
      <c r="B60" s="28"/>
      <c r="C60" s="19"/>
      <c r="S60" s="114"/>
      <c r="T60" s="115"/>
    </row>
    <row r="61" spans="2:20">
      <c r="B61" s="28" t="s">
        <v>26</v>
      </c>
      <c r="C61" s="29" t="str">
        <f>IF(ISBLANK('2. Perustiedot'!$D$16),"",'2. Perustiedot'!$D$16)</f>
        <v/>
      </c>
      <c r="D61" s="25"/>
      <c r="E61" s="121" t="s">
        <v>138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 t="s">
        <v>139</v>
      </c>
      <c r="S61" s="19"/>
      <c r="T61" s="24" t="s">
        <v>142</v>
      </c>
    </row>
    <row r="62" spans="2:20">
      <c r="B62" s="17" t="s">
        <v>138</v>
      </c>
      <c r="C62" s="29"/>
      <c r="D62" s="34" t="s">
        <v>3</v>
      </c>
      <c r="E62" s="34" t="s">
        <v>28</v>
      </c>
      <c r="F62" s="34" t="s">
        <v>29</v>
      </c>
      <c r="G62" s="34" t="s">
        <v>30</v>
      </c>
      <c r="H62" s="34" t="s">
        <v>31</v>
      </c>
      <c r="I62" s="34" t="s">
        <v>32</v>
      </c>
      <c r="J62" s="34" t="s">
        <v>33</v>
      </c>
      <c r="K62" s="34" t="s">
        <v>40</v>
      </c>
      <c r="L62" s="19" t="s">
        <v>34</v>
      </c>
      <c r="M62" s="19" t="s">
        <v>35</v>
      </c>
      <c r="N62" s="19" t="s">
        <v>36</v>
      </c>
      <c r="O62" s="19" t="s">
        <v>37</v>
      </c>
      <c r="P62" s="19" t="s">
        <v>38</v>
      </c>
      <c r="Q62" s="19" t="s">
        <v>39</v>
      </c>
      <c r="R62" s="7" t="s">
        <v>141</v>
      </c>
      <c r="S62" s="23" t="s">
        <v>44</v>
      </c>
      <c r="T62" s="24" t="s">
        <v>143</v>
      </c>
    </row>
    <row r="63" spans="2:20">
      <c r="B63" s="30" t="s">
        <v>7</v>
      </c>
      <c r="C63" s="31" t="s">
        <v>2</v>
      </c>
      <c r="D63" s="5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23"/>
      <c r="T63" s="6"/>
    </row>
    <row r="64" spans="2:20">
      <c r="B64" s="30" t="s">
        <v>8</v>
      </c>
      <c r="C64" s="31" t="s">
        <v>2</v>
      </c>
      <c r="D64" s="5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23"/>
      <c r="T64" s="6"/>
    </row>
    <row r="65" spans="2:20">
      <c r="B65" s="30" t="s">
        <v>9</v>
      </c>
      <c r="C65" s="31" t="s">
        <v>2</v>
      </c>
      <c r="D65" s="5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23"/>
      <c r="T65" s="6"/>
    </row>
    <row r="66" spans="2:20">
      <c r="B66" s="30" t="s">
        <v>10</v>
      </c>
      <c r="C66" s="31" t="s">
        <v>2</v>
      </c>
      <c r="D66" s="5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23"/>
      <c r="T66" s="6"/>
    </row>
    <row r="67" spans="2:20">
      <c r="B67" s="30" t="s">
        <v>11</v>
      </c>
      <c r="C67" s="31" t="s">
        <v>2</v>
      </c>
      <c r="D67" s="5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23"/>
      <c r="T67" s="6"/>
    </row>
    <row r="68" spans="2:20">
      <c r="B68" s="30" t="s">
        <v>12</v>
      </c>
      <c r="C68" s="31" t="s">
        <v>2</v>
      </c>
      <c r="D68" s="5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23"/>
      <c r="T68" s="6"/>
    </row>
    <row r="69" spans="2:20">
      <c r="B69" s="30" t="s">
        <v>13</v>
      </c>
      <c r="C69" s="31" t="s">
        <v>2</v>
      </c>
      <c r="D69" s="5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3"/>
      <c r="T69" s="6"/>
    </row>
    <row r="70" spans="2:20">
      <c r="B70" s="30" t="s">
        <v>14</v>
      </c>
      <c r="C70" s="31" t="s">
        <v>2</v>
      </c>
      <c r="D70" s="5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23"/>
      <c r="T70" s="6"/>
    </row>
    <row r="71" spans="2:20">
      <c r="B71" s="30" t="s">
        <v>15</v>
      </c>
      <c r="C71" s="31" t="s">
        <v>2</v>
      </c>
      <c r="D71" s="5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23"/>
      <c r="T71" s="6"/>
    </row>
    <row r="72" spans="2:20">
      <c r="B72" s="30" t="s">
        <v>16</v>
      </c>
      <c r="C72" s="31" t="s">
        <v>2</v>
      </c>
      <c r="D72" s="5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23"/>
      <c r="T72" s="6"/>
    </row>
    <row r="73" spans="2:20">
      <c r="B73" s="30" t="s">
        <v>17</v>
      </c>
      <c r="C73" s="31" t="s">
        <v>2</v>
      </c>
      <c r="D73" s="5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23"/>
      <c r="T73" s="6"/>
    </row>
    <row r="74" spans="2:20">
      <c r="B74" s="30" t="s">
        <v>18</v>
      </c>
      <c r="C74" s="31" t="s">
        <v>2</v>
      </c>
      <c r="D74" s="5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23"/>
      <c r="T74" s="6"/>
    </row>
    <row r="75" spans="2:20">
      <c r="B75" s="30" t="s">
        <v>19</v>
      </c>
      <c r="C75" s="31" t="s">
        <v>2</v>
      </c>
      <c r="D75" s="5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23"/>
      <c r="T75" s="6"/>
    </row>
    <row r="76" spans="2:20">
      <c r="B76" s="17" t="s">
        <v>139</v>
      </c>
      <c r="C76" s="31"/>
      <c r="D76" s="19"/>
      <c r="E76" s="113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9"/>
    </row>
    <row r="77" spans="2:20">
      <c r="B77" s="30" t="s">
        <v>141</v>
      </c>
      <c r="C77" s="31" t="s">
        <v>2</v>
      </c>
      <c r="D77" s="5"/>
      <c r="E77" s="113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5"/>
      <c r="S77" s="5"/>
      <c r="T77" s="6"/>
    </row>
    <row r="78" spans="2:20">
      <c r="B78" s="30" t="s">
        <v>44</v>
      </c>
      <c r="C78" s="31" t="s">
        <v>2</v>
      </c>
      <c r="D78" s="5"/>
      <c r="E78" s="113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5"/>
      <c r="S78" s="5"/>
      <c r="T78" s="6"/>
    </row>
    <row r="79" spans="2:20">
      <c r="B79" s="17" t="s">
        <v>140</v>
      </c>
      <c r="C79" s="31" t="s">
        <v>2</v>
      </c>
      <c r="D79" s="5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</row>
    <row r="80" spans="2:20">
      <c r="B80" s="39" t="s">
        <v>60</v>
      </c>
      <c r="C80" s="18" t="s">
        <v>2</v>
      </c>
      <c r="D80" s="117" t="str">
        <f t="shared" ref="D80:R80" si="6">IF(SUM(D63:D79)&gt;0,SUM(D63:D79),"")</f>
        <v/>
      </c>
      <c r="E80" s="19" t="str">
        <f t="shared" si="6"/>
        <v/>
      </c>
      <c r="F80" s="19" t="str">
        <f t="shared" si="6"/>
        <v/>
      </c>
      <c r="G80" s="19" t="str">
        <f t="shared" si="6"/>
        <v/>
      </c>
      <c r="H80" s="19" t="str">
        <f t="shared" si="6"/>
        <v/>
      </c>
      <c r="I80" s="19" t="str">
        <f t="shared" si="6"/>
        <v/>
      </c>
      <c r="J80" s="19" t="str">
        <f t="shared" si="6"/>
        <v/>
      </c>
      <c r="K80" s="19" t="str">
        <f t="shared" si="6"/>
        <v/>
      </c>
      <c r="L80" s="19" t="str">
        <f t="shared" si="6"/>
        <v/>
      </c>
      <c r="M80" s="19" t="str">
        <f t="shared" si="6"/>
        <v/>
      </c>
      <c r="N80" s="19" t="str">
        <f t="shared" si="6"/>
        <v/>
      </c>
      <c r="O80" s="19" t="str">
        <f t="shared" si="6"/>
        <v/>
      </c>
      <c r="P80" s="19" t="str">
        <f t="shared" si="6"/>
        <v/>
      </c>
      <c r="Q80" s="19" t="str">
        <f t="shared" si="6"/>
        <v/>
      </c>
      <c r="R80" s="19" t="str">
        <f t="shared" si="6"/>
        <v/>
      </c>
      <c r="S80" s="114"/>
      <c r="T80" s="115"/>
    </row>
    <row r="81" spans="2:23">
      <c r="B81" s="22"/>
      <c r="C81" s="18"/>
      <c r="D81" s="32" t="str">
        <f>IF(AND(D18&lt;&gt;"",D80&lt;&gt;""),IF(ABS(D80-D18)&gt;'2. Perustiedot'!D13,"Taulukon 1 ja 3 lähtötilanteen kokonaispinta-alat eivät täsmää!",""),"")</f>
        <v/>
      </c>
      <c r="S81" s="114"/>
      <c r="T81" s="115"/>
    </row>
    <row r="82" spans="2:23">
      <c r="B82" s="21" t="s">
        <v>26</v>
      </c>
      <c r="C82" s="29" t="str">
        <f>IF(ISBLANK('2. Perustiedot'!$D$17),"",'2. Perustiedot'!$D$17)</f>
        <v/>
      </c>
      <c r="D82" s="19"/>
      <c r="E82" s="121" t="s">
        <v>138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 t="s">
        <v>139</v>
      </c>
      <c r="S82" s="19"/>
      <c r="T82" s="24" t="s">
        <v>142</v>
      </c>
    </row>
    <row r="83" spans="2:23">
      <c r="B83" s="17" t="s">
        <v>138</v>
      </c>
      <c r="C83" s="29"/>
      <c r="D83" s="19"/>
      <c r="E83" s="34" t="s">
        <v>28</v>
      </c>
      <c r="F83" s="34" t="s">
        <v>29</v>
      </c>
      <c r="G83" s="34" t="s">
        <v>30</v>
      </c>
      <c r="H83" s="34" t="s">
        <v>31</v>
      </c>
      <c r="I83" s="34" t="s">
        <v>32</v>
      </c>
      <c r="J83" s="34" t="s">
        <v>33</v>
      </c>
      <c r="K83" s="34" t="s">
        <v>40</v>
      </c>
      <c r="L83" s="19" t="s">
        <v>34</v>
      </c>
      <c r="M83" s="19" t="s">
        <v>35</v>
      </c>
      <c r="N83" s="19" t="s">
        <v>36</v>
      </c>
      <c r="O83" s="19" t="s">
        <v>37</v>
      </c>
      <c r="P83" s="19" t="s">
        <v>38</v>
      </c>
      <c r="Q83" s="19" t="s">
        <v>39</v>
      </c>
      <c r="R83" s="7" t="s">
        <v>141</v>
      </c>
      <c r="S83" s="23" t="s">
        <v>44</v>
      </c>
      <c r="T83" s="24" t="s">
        <v>143</v>
      </c>
      <c r="U83" s="122"/>
      <c r="V83" s="121"/>
      <c r="W83" s="19"/>
    </row>
    <row r="84" spans="2:23">
      <c r="B84" s="30" t="s">
        <v>7</v>
      </c>
      <c r="C84" s="31" t="s">
        <v>2</v>
      </c>
      <c r="D84" s="19" t="str">
        <f t="shared" ref="D84:D96" si="7">IF(ISBLANK(D63),"",D63)</f>
        <v/>
      </c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</row>
    <row r="85" spans="2:23">
      <c r="B85" s="30" t="s">
        <v>8</v>
      </c>
      <c r="C85" s="31" t="s">
        <v>2</v>
      </c>
      <c r="D85" s="19" t="str">
        <f t="shared" si="7"/>
        <v/>
      </c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</row>
    <row r="86" spans="2:23">
      <c r="B86" s="30" t="s">
        <v>9</v>
      </c>
      <c r="C86" s="31" t="s">
        <v>2</v>
      </c>
      <c r="D86" s="19" t="str">
        <f t="shared" si="7"/>
        <v/>
      </c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</row>
    <row r="87" spans="2:23">
      <c r="B87" s="30" t="s">
        <v>10</v>
      </c>
      <c r="C87" s="31" t="s">
        <v>2</v>
      </c>
      <c r="D87" s="19" t="str">
        <f t="shared" si="7"/>
        <v/>
      </c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</row>
    <row r="88" spans="2:23">
      <c r="B88" s="30" t="s">
        <v>11</v>
      </c>
      <c r="C88" s="31" t="s">
        <v>2</v>
      </c>
      <c r="D88" s="19" t="str">
        <f t="shared" si="7"/>
        <v/>
      </c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</row>
    <row r="89" spans="2:23">
      <c r="B89" s="30" t="s">
        <v>12</v>
      </c>
      <c r="C89" s="31" t="s">
        <v>2</v>
      </c>
      <c r="D89" s="19" t="str">
        <f t="shared" si="7"/>
        <v/>
      </c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</row>
    <row r="90" spans="2:23">
      <c r="B90" s="30" t="s">
        <v>13</v>
      </c>
      <c r="C90" s="31" t="s">
        <v>2</v>
      </c>
      <c r="D90" s="19" t="str">
        <f t="shared" si="7"/>
        <v/>
      </c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</row>
    <row r="91" spans="2:23">
      <c r="B91" s="30" t="s">
        <v>14</v>
      </c>
      <c r="C91" s="31" t="s">
        <v>2</v>
      </c>
      <c r="D91" s="19" t="str">
        <f t="shared" si="7"/>
        <v/>
      </c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</row>
    <row r="92" spans="2:23">
      <c r="B92" s="30" t="s">
        <v>15</v>
      </c>
      <c r="C92" s="31" t="s">
        <v>2</v>
      </c>
      <c r="D92" s="19" t="str">
        <f t="shared" si="7"/>
        <v/>
      </c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6"/>
    </row>
    <row r="93" spans="2:23">
      <c r="B93" s="30" t="s">
        <v>16</v>
      </c>
      <c r="C93" s="31" t="s">
        <v>2</v>
      </c>
      <c r="D93" s="19" t="str">
        <f t="shared" si="7"/>
        <v/>
      </c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"/>
    </row>
    <row r="94" spans="2:23">
      <c r="B94" s="30" t="s">
        <v>17</v>
      </c>
      <c r="C94" s="31" t="s">
        <v>2</v>
      </c>
      <c r="D94" s="19" t="str">
        <f t="shared" si="7"/>
        <v/>
      </c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"/>
    </row>
    <row r="95" spans="2:23">
      <c r="B95" s="30" t="s">
        <v>18</v>
      </c>
      <c r="C95" s="31" t="s">
        <v>2</v>
      </c>
      <c r="D95" s="19" t="str">
        <f t="shared" si="7"/>
        <v/>
      </c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6"/>
    </row>
    <row r="96" spans="2:23">
      <c r="B96" s="30" t="s">
        <v>19</v>
      </c>
      <c r="C96" s="31" t="s">
        <v>2</v>
      </c>
      <c r="D96" s="19" t="str">
        <f t="shared" si="7"/>
        <v/>
      </c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6"/>
    </row>
    <row r="97" spans="2:20">
      <c r="B97" s="17" t="s">
        <v>139</v>
      </c>
      <c r="C97" s="31"/>
      <c r="D97" s="19"/>
      <c r="E97" s="113"/>
      <c r="S97" s="114"/>
      <c r="T97" s="115"/>
    </row>
    <row r="98" spans="2:20">
      <c r="B98" s="30" t="s">
        <v>141</v>
      </c>
      <c r="C98" s="31"/>
      <c r="D98" s="19"/>
      <c r="E98" s="113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5"/>
      <c r="S98" s="123"/>
      <c r="T98" s="6"/>
    </row>
    <row r="99" spans="2:20">
      <c r="B99" s="30" t="s">
        <v>44</v>
      </c>
      <c r="C99" s="31"/>
      <c r="D99" s="19"/>
      <c r="E99" s="11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5"/>
      <c r="S99" s="123"/>
      <c r="T99" s="6"/>
    </row>
    <row r="100" spans="2:20">
      <c r="B100" s="17" t="s">
        <v>140</v>
      </c>
      <c r="C100" s="31" t="s">
        <v>2</v>
      </c>
      <c r="D100" s="19" t="str">
        <f>IF(ISBLANK(D79),"",D79)</f>
        <v/>
      </c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23"/>
      <c r="T100" s="6"/>
    </row>
    <row r="101" spans="2:20">
      <c r="B101" s="39" t="s">
        <v>60</v>
      </c>
      <c r="C101" s="18" t="s">
        <v>2</v>
      </c>
      <c r="D101" s="25" t="str">
        <f t="shared" ref="D101:Q101" si="8">IF(SUM(D84:D100)&gt;0,SUM(D84:D100),"")</f>
        <v/>
      </c>
      <c r="E101" s="19" t="str">
        <f t="shared" si="8"/>
        <v/>
      </c>
      <c r="F101" s="19" t="str">
        <f t="shared" si="8"/>
        <v/>
      </c>
      <c r="G101" s="19" t="str">
        <f t="shared" si="8"/>
        <v/>
      </c>
      <c r="H101" s="19" t="str">
        <f t="shared" si="8"/>
        <v/>
      </c>
      <c r="I101" s="19" t="str">
        <f t="shared" si="8"/>
        <v/>
      </c>
      <c r="J101" s="19" t="str">
        <f t="shared" si="8"/>
        <v/>
      </c>
      <c r="K101" s="19" t="str">
        <f t="shared" si="8"/>
        <v/>
      </c>
      <c r="L101" s="19" t="str">
        <f t="shared" si="8"/>
        <v/>
      </c>
      <c r="M101" s="19" t="str">
        <f t="shared" si="8"/>
        <v/>
      </c>
      <c r="N101" s="19" t="str">
        <f t="shared" si="8"/>
        <v/>
      </c>
      <c r="O101" s="19" t="str">
        <f t="shared" si="8"/>
        <v/>
      </c>
      <c r="P101" s="19" t="str">
        <f t="shared" si="8"/>
        <v/>
      </c>
      <c r="Q101" s="19" t="str">
        <f t="shared" si="8"/>
        <v/>
      </c>
      <c r="R101" s="19"/>
      <c r="S101" s="19"/>
      <c r="T101" s="20" t="str">
        <f>IF(SUM(T84:T100)&gt;0,SUM(T84:T100),"")</f>
        <v/>
      </c>
    </row>
    <row r="102" spans="2:20">
      <c r="B102" s="22"/>
      <c r="C102" s="19"/>
      <c r="D102" s="19"/>
      <c r="E102" s="121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4"/>
    </row>
    <row r="103" spans="2:20">
      <c r="B103" s="21" t="s">
        <v>26</v>
      </c>
      <c r="C103" s="29" t="str">
        <f>IF(ISBLANK('2. Perustiedot'!$D$18),"",'2. Perustiedot'!$D$18)</f>
        <v/>
      </c>
      <c r="D103" s="19"/>
      <c r="E103" s="121" t="s">
        <v>138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 t="s">
        <v>139</v>
      </c>
      <c r="S103" s="19"/>
      <c r="T103" s="24" t="s">
        <v>142</v>
      </c>
    </row>
    <row r="104" spans="2:20">
      <c r="B104" s="17" t="s">
        <v>138</v>
      </c>
      <c r="C104" s="29"/>
      <c r="D104" s="19"/>
      <c r="E104" s="34" t="s">
        <v>28</v>
      </c>
      <c r="F104" s="34" t="s">
        <v>29</v>
      </c>
      <c r="G104" s="34" t="s">
        <v>30</v>
      </c>
      <c r="H104" s="34" t="s">
        <v>31</v>
      </c>
      <c r="I104" s="34" t="s">
        <v>32</v>
      </c>
      <c r="J104" s="34" t="s">
        <v>33</v>
      </c>
      <c r="K104" s="34" t="s">
        <v>40</v>
      </c>
      <c r="L104" s="19" t="s">
        <v>34</v>
      </c>
      <c r="M104" s="19" t="s">
        <v>35</v>
      </c>
      <c r="N104" s="19" t="s">
        <v>36</v>
      </c>
      <c r="O104" s="19" t="s">
        <v>37</v>
      </c>
      <c r="P104" s="19" t="s">
        <v>38</v>
      </c>
      <c r="Q104" s="19" t="s">
        <v>39</v>
      </c>
      <c r="R104" s="7" t="s">
        <v>141</v>
      </c>
      <c r="S104" s="23" t="s">
        <v>44</v>
      </c>
      <c r="T104" s="24" t="s">
        <v>143</v>
      </c>
    </row>
    <row r="105" spans="2:20">
      <c r="B105" s="30" t="s">
        <v>7</v>
      </c>
      <c r="C105" s="31" t="s">
        <v>2</v>
      </c>
      <c r="D105" s="19" t="str">
        <f>IF(ISBLANK(D63),"",D63)</f>
        <v/>
      </c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</row>
    <row r="106" spans="2:20">
      <c r="B106" s="30" t="s">
        <v>8</v>
      </c>
      <c r="C106" s="31" t="s">
        <v>2</v>
      </c>
      <c r="D106" s="19" t="str">
        <f t="shared" ref="D106:D121" si="9">IF(ISBLANK(D64),"",D64)</f>
        <v/>
      </c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"/>
    </row>
    <row r="107" spans="2:20">
      <c r="B107" s="30" t="s">
        <v>9</v>
      </c>
      <c r="C107" s="31" t="s">
        <v>2</v>
      </c>
      <c r="D107" s="19" t="str">
        <f t="shared" si="9"/>
        <v/>
      </c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"/>
    </row>
    <row r="108" spans="2:20">
      <c r="B108" s="30" t="s">
        <v>10</v>
      </c>
      <c r="C108" s="31" t="s">
        <v>2</v>
      </c>
      <c r="D108" s="19" t="str">
        <f t="shared" si="9"/>
        <v/>
      </c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6"/>
    </row>
    <row r="109" spans="2:20">
      <c r="B109" s="30" t="s">
        <v>11</v>
      </c>
      <c r="C109" s="31" t="s">
        <v>2</v>
      </c>
      <c r="D109" s="19" t="str">
        <f t="shared" si="9"/>
        <v/>
      </c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6"/>
    </row>
    <row r="110" spans="2:20">
      <c r="B110" s="30" t="s">
        <v>12</v>
      </c>
      <c r="C110" s="31" t="s">
        <v>2</v>
      </c>
      <c r="D110" s="19" t="str">
        <f t="shared" si="9"/>
        <v/>
      </c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6"/>
    </row>
    <row r="111" spans="2:20">
      <c r="B111" s="30" t="s">
        <v>13</v>
      </c>
      <c r="C111" s="31" t="s">
        <v>2</v>
      </c>
      <c r="D111" s="19" t="str">
        <f t="shared" si="9"/>
        <v/>
      </c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6"/>
    </row>
    <row r="112" spans="2:20">
      <c r="B112" s="30" t="s">
        <v>14</v>
      </c>
      <c r="C112" s="31" t="s">
        <v>2</v>
      </c>
      <c r="D112" s="19" t="str">
        <f t="shared" si="9"/>
        <v/>
      </c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"/>
    </row>
    <row r="113" spans="2:20">
      <c r="B113" s="30" t="s">
        <v>15</v>
      </c>
      <c r="C113" s="31" t="s">
        <v>2</v>
      </c>
      <c r="D113" s="19" t="str">
        <f t="shared" si="9"/>
        <v/>
      </c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</row>
    <row r="114" spans="2:20">
      <c r="B114" s="30" t="s">
        <v>16</v>
      </c>
      <c r="C114" s="31" t="s">
        <v>2</v>
      </c>
      <c r="D114" s="19" t="str">
        <f t="shared" si="9"/>
        <v/>
      </c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</row>
    <row r="115" spans="2:20">
      <c r="B115" s="30" t="s">
        <v>17</v>
      </c>
      <c r="C115" s="31" t="s">
        <v>2</v>
      </c>
      <c r="D115" s="19" t="str">
        <f t="shared" si="9"/>
        <v/>
      </c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</row>
    <row r="116" spans="2:20">
      <c r="B116" s="30" t="s">
        <v>18</v>
      </c>
      <c r="C116" s="31" t="s">
        <v>2</v>
      </c>
      <c r="D116" s="19" t="str">
        <f t="shared" si="9"/>
        <v/>
      </c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</row>
    <row r="117" spans="2:20">
      <c r="B117" s="30" t="s">
        <v>19</v>
      </c>
      <c r="C117" s="31" t="s">
        <v>2</v>
      </c>
      <c r="D117" s="19" t="str">
        <f t="shared" si="9"/>
        <v/>
      </c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</row>
    <row r="118" spans="2:20">
      <c r="B118" s="17" t="s">
        <v>139</v>
      </c>
      <c r="C118" s="31"/>
      <c r="D118" s="19" t="str">
        <f t="shared" si="9"/>
        <v/>
      </c>
      <c r="E118" s="113"/>
      <c r="S118" s="114"/>
      <c r="T118" s="115"/>
    </row>
    <row r="119" spans="2:20">
      <c r="B119" s="30" t="s">
        <v>141</v>
      </c>
      <c r="C119" s="31"/>
      <c r="D119" s="19" t="str">
        <f t="shared" si="9"/>
        <v/>
      </c>
      <c r="E119" s="113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5"/>
      <c r="S119" s="123"/>
      <c r="T119" s="6"/>
    </row>
    <row r="120" spans="2:20">
      <c r="B120" s="30" t="s">
        <v>44</v>
      </c>
      <c r="C120" s="31"/>
      <c r="D120" s="19" t="str">
        <f t="shared" si="9"/>
        <v/>
      </c>
      <c r="E120" s="113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5"/>
      <c r="S120" s="123"/>
      <c r="T120" s="6"/>
    </row>
    <row r="121" spans="2:20">
      <c r="B121" s="17" t="s">
        <v>140</v>
      </c>
      <c r="C121" s="31" t="s">
        <v>2</v>
      </c>
      <c r="D121" s="19" t="str">
        <f t="shared" si="9"/>
        <v/>
      </c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23"/>
      <c r="T121" s="6"/>
    </row>
    <row r="122" spans="2:20" ht="16.5" thickBot="1">
      <c r="B122" s="40" t="s">
        <v>60</v>
      </c>
      <c r="C122" s="27" t="s">
        <v>2</v>
      </c>
      <c r="D122" s="120" t="str">
        <f t="shared" ref="D122:Q122" si="10">IF(SUM(D105:D121)&gt;0,SUM(D105:D121),"")</f>
        <v/>
      </c>
      <c r="E122" s="33" t="str">
        <f t="shared" si="10"/>
        <v/>
      </c>
      <c r="F122" s="33" t="str">
        <f t="shared" si="10"/>
        <v/>
      </c>
      <c r="G122" s="33" t="str">
        <f t="shared" si="10"/>
        <v/>
      </c>
      <c r="H122" s="33" t="str">
        <f t="shared" si="10"/>
        <v/>
      </c>
      <c r="I122" s="33" t="str">
        <f t="shared" si="10"/>
        <v/>
      </c>
      <c r="J122" s="33" t="str">
        <f t="shared" si="10"/>
        <v/>
      </c>
      <c r="K122" s="33" t="str">
        <f t="shared" si="10"/>
        <v/>
      </c>
      <c r="L122" s="33" t="str">
        <f t="shared" si="10"/>
        <v/>
      </c>
      <c r="M122" s="33" t="str">
        <f t="shared" si="10"/>
        <v/>
      </c>
      <c r="N122" s="33" t="str">
        <f t="shared" si="10"/>
        <v/>
      </c>
      <c r="O122" s="33" t="str">
        <f t="shared" si="10"/>
        <v/>
      </c>
      <c r="P122" s="33" t="str">
        <f t="shared" si="10"/>
        <v/>
      </c>
      <c r="Q122" s="33" t="str">
        <f t="shared" si="10"/>
        <v/>
      </c>
      <c r="R122" s="33"/>
      <c r="S122" s="33"/>
      <c r="T122" s="38" t="str">
        <f>IF(SUM(T105:T121)&gt;0,SUM(T105:T121),"")</f>
        <v/>
      </c>
    </row>
  </sheetData>
  <sheetProtection password="CCC5" sheet="1" objects="1" scenarios="1" selectLockedCells="1"/>
  <mergeCells count="1">
    <mergeCell ref="B7:G7"/>
  </mergeCells>
  <dataValidations count="3">
    <dataValidation type="decimal" operator="greaterThanOrEqual" allowBlank="1" showInputMessage="1" showErrorMessage="1" error="Arvon pitää olla positiivinen luku, nolla tai tyhjä" sqref="G39 E11:G17 E35:G35 G31:G33 E49 E31:E33 E27 F27:F33 G27 E29 G29 G41:G43 E41:E43 E37 F37:F43 G37 E39 G49 G51:G53 E51:E53 E47 F47:F53 G47 D11:D17">
      <formula1>0</formula1>
    </dataValidation>
    <dataValidation type="decimal" operator="greaterThanOrEqual" allowBlank="1" showInputMessage="1" showErrorMessage="1" sqref="E84:T96 E100:Q100 E79:Q79 D63:R75 D77:D79 R77:T79 R98:R100 E105:T117 E121:Q121 R119:R121">
      <formula1>0</formula1>
    </dataValidation>
    <dataValidation operator="greaterThanOrEqual" allowBlank="1" showInputMessage="1" sqref="E54:K54 E44:I44 D47:D54 D18:G18 D27:D34 D37:D44 E34:I34"/>
  </dataValidation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B1:G31"/>
  <sheetViews>
    <sheetView workbookViewId="0">
      <selection activeCell="D9" sqref="D9:F11"/>
    </sheetView>
  </sheetViews>
  <sheetFormatPr defaultColWidth="10.875" defaultRowHeight="15.75"/>
  <cols>
    <col min="1" max="1" width="1.125" style="7" customWidth="1"/>
    <col min="2" max="2" width="25.875" style="65" customWidth="1"/>
    <col min="3" max="3" width="6" style="7" customWidth="1"/>
    <col min="4" max="4" width="10.875" style="7" customWidth="1"/>
    <col min="5" max="5" width="12.125" style="7" customWidth="1"/>
    <col min="6" max="6" width="12.5" style="7" customWidth="1"/>
    <col min="7" max="7" width="13.625" style="7" customWidth="1"/>
    <col min="8" max="8" width="10.875" style="7"/>
    <col min="9" max="9" width="32.125" style="7" customWidth="1"/>
    <col min="10" max="10" width="5.375" style="7" customWidth="1"/>
    <col min="11" max="16384" width="10.875" style="7"/>
  </cols>
  <sheetData>
    <row r="1" spans="2:7" ht="19.5" thickBot="1">
      <c r="B1" s="64"/>
      <c r="C1" s="13"/>
    </row>
    <row r="2" spans="2:7">
      <c r="B2" s="74"/>
      <c r="C2" s="75"/>
      <c r="D2" s="55" t="s">
        <v>3</v>
      </c>
      <c r="E2" s="55" t="s">
        <v>58</v>
      </c>
      <c r="F2" s="55"/>
      <c r="G2" s="62"/>
    </row>
    <row r="3" spans="2:7">
      <c r="B3" s="76" t="s">
        <v>130</v>
      </c>
      <c r="C3" s="57"/>
      <c r="D3" s="57"/>
      <c r="E3" s="203" t="str">
        <f>IF('2. Perustiedot'!$D$16&lt;&gt;"",'2. Perustiedot'!$D$16,"")</f>
        <v/>
      </c>
      <c r="F3" s="203" t="str">
        <f>IF('2. Perustiedot'!$D$17&lt;&gt;"",'2. Perustiedot'!$D$17,"")</f>
        <v/>
      </c>
      <c r="G3" s="204" t="str">
        <f>IF('2. Perustiedot'!$D$18&lt;&gt;"",'2. Perustiedot'!$D$18,"")</f>
        <v/>
      </c>
    </row>
    <row r="4" spans="2:7">
      <c r="B4" s="76" t="s">
        <v>131</v>
      </c>
      <c r="C4" s="57"/>
      <c r="D4" s="57"/>
      <c r="E4" s="57"/>
      <c r="F4" s="57"/>
      <c r="G4" s="77"/>
    </row>
    <row r="5" spans="2:7">
      <c r="B5" s="78" t="s">
        <v>5</v>
      </c>
      <c r="C5" s="79" t="s">
        <v>4</v>
      </c>
      <c r="D5" s="43"/>
      <c r="E5" s="42"/>
      <c r="F5" s="43"/>
      <c r="G5" s="44"/>
    </row>
    <row r="6" spans="2:7">
      <c r="B6" s="78" t="s">
        <v>6</v>
      </c>
      <c r="C6" s="79" t="s">
        <v>4</v>
      </c>
      <c r="D6" s="43"/>
      <c r="E6" s="42"/>
      <c r="F6" s="43"/>
      <c r="G6" s="44"/>
    </row>
    <row r="7" spans="2:7">
      <c r="B7" s="80"/>
      <c r="C7" s="57"/>
      <c r="D7" s="57"/>
      <c r="E7" s="57"/>
      <c r="F7" s="57"/>
      <c r="G7" s="77"/>
    </row>
    <row r="8" spans="2:7">
      <c r="B8" s="76" t="s">
        <v>0</v>
      </c>
      <c r="C8" s="81"/>
      <c r="D8" s="57"/>
      <c r="E8" s="57"/>
      <c r="F8" s="57"/>
      <c r="G8" s="77"/>
    </row>
    <row r="9" spans="2:7">
      <c r="B9" s="78" t="s">
        <v>50</v>
      </c>
      <c r="C9" s="79" t="s">
        <v>20</v>
      </c>
      <c r="D9" s="43"/>
      <c r="E9" s="42"/>
      <c r="F9" s="43"/>
      <c r="G9" s="44"/>
    </row>
    <row r="10" spans="2:7">
      <c r="B10" s="78" t="s">
        <v>48</v>
      </c>
      <c r="C10" s="82" t="s">
        <v>20</v>
      </c>
      <c r="D10" s="43"/>
      <c r="E10" s="1"/>
      <c r="F10" s="43"/>
      <c r="G10" s="44"/>
    </row>
    <row r="11" spans="2:7">
      <c r="B11" s="78" t="s">
        <v>49</v>
      </c>
      <c r="C11" s="82" t="s">
        <v>20</v>
      </c>
      <c r="D11" s="43"/>
      <c r="E11" s="42"/>
      <c r="F11" s="43"/>
      <c r="G11" s="44"/>
    </row>
    <row r="12" spans="2:7">
      <c r="B12" s="80"/>
      <c r="C12" s="57"/>
      <c r="D12" s="57"/>
      <c r="E12" s="57"/>
      <c r="F12" s="57"/>
      <c r="G12" s="77"/>
    </row>
    <row r="13" spans="2:7">
      <c r="B13" s="83" t="s">
        <v>22</v>
      </c>
      <c r="C13" s="57"/>
      <c r="D13" s="57"/>
      <c r="E13" s="57"/>
      <c r="F13" s="57"/>
      <c r="G13" s="77"/>
    </row>
    <row r="14" spans="2:7" ht="16.5" thickBot="1">
      <c r="B14" s="84" t="s">
        <v>43</v>
      </c>
      <c r="C14" s="85" t="s">
        <v>21</v>
      </c>
      <c r="D14" s="45"/>
      <c r="E14" s="46"/>
      <c r="F14" s="45"/>
      <c r="G14" s="47"/>
    </row>
    <row r="15" spans="2:7">
      <c r="B15" s="7"/>
      <c r="C15" s="18"/>
      <c r="D15" s="18"/>
      <c r="E15" s="18"/>
      <c r="F15" s="18"/>
    </row>
    <row r="16" spans="2:7" ht="16.5" thickBot="1"/>
    <row r="17" spans="2:7" ht="18.75">
      <c r="B17" s="73" t="s">
        <v>82</v>
      </c>
      <c r="C17" s="15"/>
      <c r="D17" s="15"/>
      <c r="E17" s="15"/>
      <c r="F17" s="15"/>
      <c r="G17" s="16"/>
    </row>
    <row r="18" spans="2:7">
      <c r="B18" s="17" t="s">
        <v>150</v>
      </c>
      <c r="C18" s="19"/>
      <c r="D18" s="19"/>
      <c r="E18" s="19"/>
      <c r="F18" s="19"/>
      <c r="G18" s="20"/>
    </row>
    <row r="19" spans="2:7">
      <c r="B19" s="17" t="s">
        <v>151</v>
      </c>
      <c r="C19" s="19"/>
      <c r="D19" s="19"/>
      <c r="E19" s="19"/>
      <c r="F19" s="19"/>
      <c r="G19" s="20"/>
    </row>
    <row r="20" spans="2:7">
      <c r="B20" s="17" t="s">
        <v>152</v>
      </c>
      <c r="C20" s="19"/>
      <c r="D20" s="19"/>
      <c r="E20" s="19"/>
      <c r="F20" s="19"/>
      <c r="G20" s="20"/>
    </row>
    <row r="21" spans="2:7">
      <c r="B21" s="17" t="s">
        <v>153</v>
      </c>
      <c r="C21" s="19"/>
      <c r="D21" s="19"/>
      <c r="E21" s="19"/>
      <c r="F21" s="19"/>
      <c r="G21" s="20"/>
    </row>
    <row r="22" spans="2:7">
      <c r="B22" s="17"/>
      <c r="C22" s="19"/>
      <c r="D22" s="19" t="s">
        <v>3</v>
      </c>
      <c r="E22" s="7" t="s">
        <v>58</v>
      </c>
      <c r="G22" s="20"/>
    </row>
    <row r="23" spans="2:7">
      <c r="B23" s="17"/>
      <c r="C23" s="19"/>
      <c r="D23" s="19"/>
      <c r="E23" s="23" t="str">
        <f>IF('2. Perustiedot'!$D$16&lt;&gt;"",'2. Perustiedot'!$D$16,"")</f>
        <v/>
      </c>
      <c r="F23" s="23" t="str">
        <f>IF('2. Perustiedot'!$D$17&lt;&gt;"",'2. Perustiedot'!$D$17,"")</f>
        <v/>
      </c>
      <c r="G23" s="24" t="str">
        <f>IF('2. Perustiedot'!$D$18&lt;&gt;"",'2. Perustiedot'!$D$18,"")</f>
        <v/>
      </c>
    </row>
    <row r="24" spans="2:7">
      <c r="B24" s="26" t="s">
        <v>52</v>
      </c>
      <c r="C24" s="18" t="s">
        <v>2</v>
      </c>
      <c r="D24" s="3"/>
      <c r="E24" s="1"/>
      <c r="F24" s="3"/>
      <c r="G24" s="4"/>
    </row>
    <row r="25" spans="2:7">
      <c r="B25" s="26" t="s">
        <v>51</v>
      </c>
      <c r="C25" s="18" t="s">
        <v>2</v>
      </c>
      <c r="D25" s="3"/>
      <c r="E25" s="1"/>
      <c r="F25" s="3"/>
      <c r="G25" s="4"/>
    </row>
    <row r="26" spans="2:7">
      <c r="B26" s="26" t="s">
        <v>53</v>
      </c>
      <c r="C26" s="18" t="s">
        <v>2</v>
      </c>
      <c r="D26" s="3"/>
      <c r="E26" s="1"/>
      <c r="F26" s="3"/>
      <c r="G26" s="4"/>
    </row>
    <row r="27" spans="2:7">
      <c r="B27" s="26" t="s">
        <v>54</v>
      </c>
      <c r="C27" s="18" t="s">
        <v>2</v>
      </c>
      <c r="D27" s="3"/>
      <c r="E27" s="1"/>
      <c r="F27" s="3"/>
      <c r="G27" s="4"/>
    </row>
    <row r="28" spans="2:7">
      <c r="B28" s="26" t="s">
        <v>45</v>
      </c>
      <c r="C28" s="18" t="s">
        <v>2</v>
      </c>
      <c r="D28" s="3"/>
      <c r="E28" s="1"/>
      <c r="F28" s="3"/>
      <c r="G28" s="4"/>
    </row>
    <row r="29" spans="2:7">
      <c r="B29" s="26" t="s">
        <v>46</v>
      </c>
      <c r="C29" s="18" t="s">
        <v>2</v>
      </c>
      <c r="D29" s="3"/>
      <c r="E29" s="1"/>
      <c r="F29" s="3"/>
      <c r="G29" s="4"/>
    </row>
    <row r="30" spans="2:7">
      <c r="B30" s="26" t="s">
        <v>27</v>
      </c>
      <c r="C30" s="18" t="s">
        <v>2</v>
      </c>
      <c r="D30" s="3"/>
      <c r="E30" s="1"/>
      <c r="F30" s="3"/>
      <c r="G30" s="4"/>
    </row>
    <row r="31" spans="2:7" ht="16.5" thickBot="1">
      <c r="B31" s="111" t="s">
        <v>60</v>
      </c>
      <c r="C31" s="27" t="s">
        <v>2</v>
      </c>
      <c r="D31" s="33" t="str">
        <f>IF(SUM(D24:D30)&gt;0,SUM(D24:D30),"")</f>
        <v/>
      </c>
      <c r="E31" s="33" t="str">
        <f>IF(SUM(E24:E30)&gt;0,SUM(E24:E30),"")</f>
        <v/>
      </c>
      <c r="F31" s="33" t="str">
        <f>IF(SUM(F24:F30)&gt;0,SUM(F24:F30),"")</f>
        <v/>
      </c>
      <c r="G31" s="38" t="str">
        <f>IF(SUM(G24:G30)&gt;0,SUM(G24:G30),"")</f>
        <v/>
      </c>
    </row>
  </sheetData>
  <sheetProtection password="CCC5" sheet="1" objects="1" scenarios="1" selectLockedCells="1"/>
  <dataValidations xWindow="289" yWindow="345" count="2">
    <dataValidation type="decimal" operator="greaterThanOrEqual" allowBlank="1" showInputMessage="1" showErrorMessage="1" error="Arvon pitää olla positiivinen luku, nolla tai tyhjä" sqref="D5:G6 D8:G11 D14:G14 E24:G30">
      <formula1>0</formula1>
    </dataValidation>
    <dataValidation operator="greaterThanOrEqual" allowBlank="1" showInputMessage="1" sqref="D31:G31"/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B1:P93"/>
  <sheetViews>
    <sheetView workbookViewId="0">
      <pane ySplit="2" topLeftCell="A3" activePane="bottomLeft" state="frozen"/>
      <selection pane="bottomLeft" activeCell="D9" sqref="D9"/>
    </sheetView>
  </sheetViews>
  <sheetFormatPr defaultColWidth="10.875" defaultRowHeight="15.75"/>
  <cols>
    <col min="1" max="1" width="1.375" style="66" customWidth="1"/>
    <col min="2" max="2" width="51.625" style="66" customWidth="1"/>
    <col min="3" max="3" width="17.375" style="66" customWidth="1"/>
    <col min="4" max="4" width="20.125" style="66" customWidth="1"/>
    <col min="5" max="5" width="19.875" style="66" customWidth="1"/>
    <col min="6" max="6" width="17" style="66" customWidth="1"/>
    <col min="7" max="7" width="5.5" style="66" customWidth="1"/>
    <col min="8" max="8" width="19.125" style="66" customWidth="1"/>
    <col min="9" max="9" width="18.625" style="66" customWidth="1"/>
    <col min="10" max="10" width="19.625" style="66" customWidth="1"/>
    <col min="11" max="12" width="10.875" style="66"/>
    <col min="13" max="13" width="7.625" style="66" customWidth="1"/>
    <col min="14" max="16384" width="10.875" style="66"/>
  </cols>
  <sheetData>
    <row r="1" spans="2:16" ht="18.75">
      <c r="B1" s="147" t="s">
        <v>251</v>
      </c>
      <c r="C1" s="147"/>
    </row>
    <row r="2" spans="2:16" ht="18.75">
      <c r="B2" s="148" t="s">
        <v>226</v>
      </c>
      <c r="C2" s="148"/>
    </row>
    <row r="3" spans="2:16" ht="18.75">
      <c r="B3" s="148"/>
      <c r="C3" s="148"/>
    </row>
    <row r="4" spans="2:16">
      <c r="B4" s="191" t="str">
        <f>'2. Perustiedot'!B9</f>
        <v>Suunnittelualueen nimi</v>
      </c>
      <c r="C4" s="157">
        <f>'2. Perustiedot'!D9</f>
        <v>0</v>
      </c>
    </row>
    <row r="5" spans="2:16">
      <c r="B5" s="192" t="str">
        <f>'2. Perustiedot'!B10</f>
        <v>Suunnittelijan nimi</v>
      </c>
      <c r="C5" s="157">
        <f>'2. Perustiedot'!D10</f>
        <v>0</v>
      </c>
    </row>
    <row r="6" spans="2:16">
      <c r="B6" s="192" t="str">
        <f>'2. Perustiedot'!B11</f>
        <v>Suunnitelman päiväys</v>
      </c>
      <c r="C6" s="158">
        <f>'2. Perustiedot'!D11</f>
        <v>0</v>
      </c>
    </row>
    <row r="7" spans="2:16">
      <c r="B7" s="193" t="str">
        <f>'2. Perustiedot'!B12</f>
        <v>Suunnittelualueen pinta-ala, ha</v>
      </c>
      <c r="C7" s="157">
        <f>'2. Perustiedot'!D12</f>
        <v>0</v>
      </c>
    </row>
    <row r="8" spans="2:16">
      <c r="B8" s="187"/>
      <c r="C8" s="162"/>
    </row>
    <row r="9" spans="2:16" ht="18.75">
      <c r="B9" s="92"/>
      <c r="C9" s="154" t="s">
        <v>228</v>
      </c>
      <c r="D9" s="194" t="s">
        <v>250</v>
      </c>
      <c r="E9" s="159"/>
      <c r="F9" s="160"/>
      <c r="H9" s="196" t="s">
        <v>241</v>
      </c>
      <c r="I9" s="159"/>
      <c r="J9" s="160"/>
    </row>
    <row r="10" spans="2:16" ht="22.5" customHeight="1">
      <c r="B10" s="92"/>
      <c r="C10" s="156" t="s">
        <v>227</v>
      </c>
      <c r="D10" s="195"/>
      <c r="E10" s="188"/>
      <c r="F10" s="181"/>
      <c r="H10" s="174" t="s">
        <v>242</v>
      </c>
      <c r="I10" s="188"/>
      <c r="J10" s="181"/>
    </row>
    <row r="11" spans="2:16">
      <c r="C11" s="169"/>
      <c r="D11" s="208">
        <f>'2. Perustiedot'!$D$16</f>
        <v>0</v>
      </c>
      <c r="E11" s="210" t="str">
        <f>IF('2. Perustiedot'!$D$17&lt;&gt;"",'2. Perustiedot'!$D$17,"")</f>
        <v/>
      </c>
      <c r="F11" s="214" t="str">
        <f>IF('2. Perustiedot'!$D$18&lt;&gt;"",'2. Perustiedot'!$D$18,"")</f>
        <v/>
      </c>
      <c r="H11" s="208">
        <f>'2. Perustiedot'!$D$16</f>
        <v>0</v>
      </c>
      <c r="I11" s="221" t="str">
        <f>IF('2. Perustiedot'!$D$17&lt;&gt;"",'2. Perustiedot'!$D$17,"")</f>
        <v/>
      </c>
      <c r="J11" s="236" t="str">
        <f>IF('2. Perustiedot'!$D$18&lt;&gt;"",'2. Perustiedot'!$D$18,"")</f>
        <v/>
      </c>
    </row>
    <row r="12" spans="2:16">
      <c r="C12" s="169"/>
      <c r="D12" s="209"/>
      <c r="E12" s="211"/>
      <c r="F12" s="215"/>
      <c r="H12" s="209"/>
      <c r="I12" s="222"/>
      <c r="J12" s="237"/>
    </row>
    <row r="13" spans="2:16" ht="18.75">
      <c r="B13" s="92" t="s">
        <v>41</v>
      </c>
      <c r="C13" s="169" t="s">
        <v>75</v>
      </c>
      <c r="D13" s="209" t="s">
        <v>75</v>
      </c>
      <c r="E13" s="212" t="s">
        <v>76</v>
      </c>
      <c r="F13" s="216" t="s">
        <v>76</v>
      </c>
      <c r="H13" s="209" t="s">
        <v>75</v>
      </c>
      <c r="I13" s="223" t="s">
        <v>75</v>
      </c>
      <c r="J13" s="238" t="s">
        <v>75</v>
      </c>
      <c r="K13" s="92"/>
      <c r="M13" s="162"/>
      <c r="N13" s="92"/>
      <c r="O13" s="92"/>
      <c r="P13" s="92"/>
    </row>
    <row r="14" spans="2:16">
      <c r="B14" s="149" t="s">
        <v>1</v>
      </c>
      <c r="C14" s="170">
        <f>IF('3. Maankäytön muutos'!$T$58="X",Taustaluvut!H610,Taustaluvut!B610)</f>
        <v>0</v>
      </c>
      <c r="D14" s="48" t="str">
        <f>IF('3. Maankäytön muutos'!$T$58="X",Taustaluvut!I610,Taustaluvut!C610)</f>
        <v/>
      </c>
      <c r="E14" s="206" t="str">
        <f>IF('3. Maankäytön muutos'!$T$58="X",Taustaluvut!J610,Taustaluvut!D610)</f>
        <v/>
      </c>
      <c r="F14" s="207" t="str">
        <f>IF('3. Maankäytön muutos'!$T$58="X",Taustaluvut!K610,Taustaluvut!E610)</f>
        <v/>
      </c>
      <c r="H14" s="219" t="str">
        <f>IF(D14&lt;&gt;"",D14/$L$14,"")</f>
        <v/>
      </c>
      <c r="I14" s="224" t="str">
        <f>IF(E14&lt;&gt;"",E14/$L$14,"")</f>
        <v/>
      </c>
      <c r="J14" s="234" t="str">
        <f>IF(F14&lt;&gt;"",F14/$L$14,"")</f>
        <v/>
      </c>
      <c r="K14" s="92"/>
      <c r="L14" s="205">
        <v>12.8</v>
      </c>
      <c r="M14" s="162"/>
      <c r="N14" s="92"/>
      <c r="O14" s="92"/>
      <c r="P14" s="92"/>
    </row>
    <row r="15" spans="2:16">
      <c r="B15" s="149" t="s">
        <v>44</v>
      </c>
      <c r="C15" s="170">
        <f>IF('3. Maankäytön muutos'!$T$58="X",Taustaluvut!H611,Taustaluvut!B611)</f>
        <v>0</v>
      </c>
      <c r="D15" s="48" t="str">
        <f>IF('3. Maankäytön muutos'!$T$58="X",Taustaluvut!I611,Taustaluvut!C611)</f>
        <v/>
      </c>
      <c r="E15" s="206" t="str">
        <f>IF('3. Maankäytön muutos'!$T$58="X",Taustaluvut!J611,Taustaluvut!D611)</f>
        <v/>
      </c>
      <c r="F15" s="207" t="str">
        <f>IF('3. Maankäytön muutos'!$T$58="X",Taustaluvut!K611,Taustaluvut!E611)</f>
        <v/>
      </c>
      <c r="H15" s="219" t="str">
        <f t="shared" ref="H15:H18" si="0">IF(D15&lt;&gt;"",D15/$L$14,"")</f>
        <v/>
      </c>
      <c r="I15" s="224" t="str">
        <f t="shared" ref="I15:I18" si="1">IF(E15&lt;&gt;"",E15/$L$14,"")</f>
        <v/>
      </c>
      <c r="J15" s="234" t="str">
        <f t="shared" ref="J15:J18" si="2">IF(F15&lt;&gt;"",F15/$L$14,"")</f>
        <v/>
      </c>
      <c r="K15" s="92"/>
      <c r="L15" s="92"/>
      <c r="M15" s="92"/>
      <c r="N15" s="92"/>
      <c r="O15" s="92"/>
      <c r="P15" s="92"/>
    </row>
    <row r="16" spans="2:16">
      <c r="B16" s="149" t="s">
        <v>47</v>
      </c>
      <c r="C16" s="170">
        <f>IF('3. Maankäytön muutos'!$T$58="X",Taustaluvut!H612,Taustaluvut!B612)</f>
        <v>0</v>
      </c>
      <c r="D16" s="48" t="str">
        <f>IF('3. Maankäytön muutos'!$T$58="X",Taustaluvut!I612,Taustaluvut!C612)</f>
        <v/>
      </c>
      <c r="E16" s="206" t="str">
        <f>IF('3. Maankäytön muutos'!$T$58="X",Taustaluvut!J612,Taustaluvut!D612)</f>
        <v/>
      </c>
      <c r="F16" s="207" t="str">
        <f>IF('3. Maankäytön muutos'!$T$58="X",Taustaluvut!K612,Taustaluvut!E612)</f>
        <v/>
      </c>
      <c r="H16" s="219" t="str">
        <f t="shared" si="0"/>
        <v/>
      </c>
      <c r="I16" s="224" t="str">
        <f t="shared" si="1"/>
        <v/>
      </c>
      <c r="J16" s="234" t="str">
        <f t="shared" si="2"/>
        <v/>
      </c>
      <c r="K16" s="92"/>
      <c r="L16" s="92"/>
      <c r="M16" s="92"/>
      <c r="N16" s="92"/>
      <c r="O16" s="92"/>
      <c r="P16" s="92"/>
    </row>
    <row r="17" spans="2:16">
      <c r="B17" s="149" t="s">
        <v>46</v>
      </c>
      <c r="C17" s="170">
        <f>IF('3. Maankäytön muutos'!$T$58="X",Taustaluvut!H613,Taustaluvut!B613)</f>
        <v>0</v>
      </c>
      <c r="D17" s="48" t="str">
        <f>IF('3. Maankäytön muutos'!$T$58="X",Taustaluvut!I613,Taustaluvut!C613)</f>
        <v/>
      </c>
      <c r="E17" s="206" t="str">
        <f>IF('3. Maankäytön muutos'!$T$58="X",Taustaluvut!J613,Taustaluvut!D613)</f>
        <v/>
      </c>
      <c r="F17" s="207" t="str">
        <f>IF('3. Maankäytön muutos'!$T$58="X",Taustaluvut!K613,Taustaluvut!E613)</f>
        <v/>
      </c>
      <c r="H17" s="219" t="str">
        <f t="shared" si="0"/>
        <v/>
      </c>
      <c r="I17" s="224" t="str">
        <f t="shared" si="1"/>
        <v/>
      </c>
      <c r="J17" s="234" t="str">
        <f t="shared" si="2"/>
        <v/>
      </c>
      <c r="K17" s="92"/>
      <c r="L17" s="92"/>
      <c r="M17" s="92"/>
      <c r="N17" s="92"/>
      <c r="O17" s="92"/>
      <c r="P17" s="92"/>
    </row>
    <row r="18" spans="2:16">
      <c r="B18" s="149" t="s">
        <v>27</v>
      </c>
      <c r="C18" s="170">
        <f>IF('3. Maankäytön muutos'!$T$58="X",Taustaluvut!H614,Taustaluvut!B614)</f>
        <v>0</v>
      </c>
      <c r="D18" s="48" t="str">
        <f>IF('3. Maankäytön muutos'!$T$58="X",Taustaluvut!I614,Taustaluvut!C614)</f>
        <v/>
      </c>
      <c r="E18" s="206" t="str">
        <f>IF('3. Maankäytön muutos'!$T$58="X",Taustaluvut!J614,Taustaluvut!D614)</f>
        <v/>
      </c>
      <c r="F18" s="207" t="str">
        <f>IF('3. Maankäytön muutos'!$T$58="X",Taustaluvut!K614,Taustaluvut!E614)</f>
        <v/>
      </c>
      <c r="H18" s="219" t="str">
        <f t="shared" si="0"/>
        <v/>
      </c>
      <c r="I18" s="224" t="str">
        <f t="shared" si="1"/>
        <v/>
      </c>
      <c r="J18" s="234" t="str">
        <f t="shared" si="2"/>
        <v/>
      </c>
      <c r="K18" s="92"/>
      <c r="L18" s="92"/>
      <c r="M18" s="92"/>
      <c r="N18" s="92"/>
      <c r="O18" s="92"/>
      <c r="P18" s="92"/>
    </row>
    <row r="19" spans="2:16">
      <c r="B19" s="149" t="s">
        <v>42</v>
      </c>
      <c r="C19" s="170">
        <f>IF('3. Maankäytön muutos'!$T$58="X",Taustaluvut!H616,Taustaluvut!B616)</f>
        <v>0</v>
      </c>
      <c r="D19" s="48" t="str">
        <f>IF('3. Maankäytön muutos'!$T$58="X",Taustaluvut!I616,Taustaluvut!C616)</f>
        <v/>
      </c>
      <c r="E19" s="206" t="str">
        <f>IF('3. Maankäytön muutos'!$T$58="X",Taustaluvut!J616,Taustaluvut!D616)</f>
        <v/>
      </c>
      <c r="F19" s="207" t="str">
        <f>IF('3. Maankäytön muutos'!$T$58="X",Taustaluvut!K616,Taustaluvut!E616)</f>
        <v/>
      </c>
      <c r="H19" s="219" t="str">
        <f t="shared" ref="H19:H20" si="3">IF(D19&lt;&gt;"",D19/$L$14,"")</f>
        <v/>
      </c>
      <c r="I19" s="224" t="str">
        <f t="shared" ref="I19:I20" si="4">IF(E19&lt;&gt;"",E19/$L$14,"")</f>
        <v/>
      </c>
      <c r="J19" s="234" t="str">
        <f t="shared" ref="J19:J20" si="5">IF(F19&lt;&gt;"",F19/$L$14,"")</f>
        <v/>
      </c>
      <c r="K19" s="92"/>
      <c r="L19" s="92"/>
      <c r="M19" s="92"/>
      <c r="N19" s="92"/>
      <c r="O19" s="92"/>
      <c r="P19" s="92"/>
    </row>
    <row r="20" spans="2:16">
      <c r="B20" s="92" t="s">
        <v>60</v>
      </c>
      <c r="C20" s="180">
        <f>IF('3. Maankäytön muutos'!$T$58="X",Taustaluvut!H617,Taustaluvut!B617)</f>
        <v>0</v>
      </c>
      <c r="D20" s="50" t="str">
        <f>IF('3. Maankäytön muutos'!$T$58="X",Taustaluvut!I617,Taustaluvut!C617)</f>
        <v/>
      </c>
      <c r="E20" s="213" t="str">
        <f>IF('3. Maankäytön muutos'!$T$58="X",Taustaluvut!J617,Taustaluvut!D617)</f>
        <v/>
      </c>
      <c r="F20" s="217" t="str">
        <f>IF('3. Maankäytön muutos'!$T$58="X",Taustaluvut!K617,Taustaluvut!E617)</f>
        <v/>
      </c>
      <c r="G20" s="92"/>
      <c r="H20" s="220" t="str">
        <f t="shared" si="3"/>
        <v/>
      </c>
      <c r="I20" s="225" t="str">
        <f t="shared" si="4"/>
        <v/>
      </c>
      <c r="J20" s="235" t="str">
        <f t="shared" si="5"/>
        <v/>
      </c>
      <c r="K20" s="92"/>
      <c r="L20" s="92"/>
      <c r="M20" s="92"/>
      <c r="N20" s="92"/>
      <c r="O20" s="92"/>
      <c r="P20" s="92"/>
    </row>
    <row r="21" spans="2:16">
      <c r="B21" s="149"/>
      <c r="C21" s="182"/>
      <c r="D21" s="183"/>
      <c r="E21" s="183"/>
      <c r="F21" s="164"/>
      <c r="H21" s="155"/>
      <c r="I21" s="92"/>
      <c r="J21" s="155"/>
      <c r="K21" s="92"/>
      <c r="L21" s="92"/>
      <c r="M21" s="92"/>
      <c r="N21" s="92"/>
      <c r="O21" s="92"/>
      <c r="P21" s="92"/>
    </row>
    <row r="22" spans="2:16">
      <c r="B22" s="92" t="s">
        <v>25</v>
      </c>
      <c r="C22" s="161"/>
      <c r="D22" s="184"/>
      <c r="E22" s="183"/>
      <c r="F22" s="164"/>
      <c r="H22" s="155"/>
      <c r="I22" s="92"/>
      <c r="J22" s="155"/>
      <c r="K22" s="92"/>
      <c r="L22" s="92"/>
      <c r="M22" s="92"/>
      <c r="N22" s="92"/>
      <c r="O22" s="92"/>
      <c r="P22" s="92"/>
    </row>
    <row r="23" spans="2:16">
      <c r="B23" s="149" t="s">
        <v>1</v>
      </c>
      <c r="C23" s="170">
        <f>IF('3. Maankäytön muutos'!$T$58="X",Taustaluvut!H620,Taustaluvut!B620)</f>
        <v>0</v>
      </c>
      <c r="D23" s="48" t="str">
        <f>IF('3. Maankäytön muutos'!$T$58="X",Taustaluvut!I620,Taustaluvut!C620)</f>
        <v/>
      </c>
      <c r="E23" s="206" t="str">
        <f>IF('3. Maankäytön muutos'!$T$58="X",Taustaluvut!J620,Taustaluvut!D620)</f>
        <v/>
      </c>
      <c r="F23" s="207" t="str">
        <f>IF('3. Maankäytön muutos'!$T$58="X",Taustaluvut!K620,Taustaluvut!E620)</f>
        <v/>
      </c>
      <c r="H23" s="219" t="str">
        <f t="shared" ref="H23:H27" si="6">IF(D23&lt;&gt;"",D23/$L$14,"")</f>
        <v/>
      </c>
      <c r="I23" s="224" t="str">
        <f t="shared" ref="I23:I27" si="7">IF(E23&lt;&gt;"",E23/$L$14,"")</f>
        <v/>
      </c>
      <c r="J23" s="234" t="str">
        <f t="shared" ref="J23:J27" si="8">IF(F23&lt;&gt;"",F23/$L$14,"")</f>
        <v/>
      </c>
      <c r="K23" s="92"/>
      <c r="L23" s="92"/>
      <c r="M23" s="92"/>
      <c r="N23" s="92"/>
      <c r="O23" s="92"/>
      <c r="P23" s="92"/>
    </row>
    <row r="24" spans="2:16">
      <c r="B24" s="149" t="s">
        <v>44</v>
      </c>
      <c r="C24" s="170">
        <f>IF('3. Maankäytön muutos'!$T$58="X",Taustaluvut!H621,Taustaluvut!B621)</f>
        <v>0</v>
      </c>
      <c r="D24" s="48" t="str">
        <f>IF('3. Maankäytön muutos'!$T$58="X",Taustaluvut!I621,Taustaluvut!C621)</f>
        <v/>
      </c>
      <c r="E24" s="206" t="str">
        <f>IF('3. Maankäytön muutos'!$T$58="X",Taustaluvut!J621,Taustaluvut!D621)</f>
        <v/>
      </c>
      <c r="F24" s="207" t="str">
        <f>IF('3. Maankäytön muutos'!$T$58="X",Taustaluvut!K621,Taustaluvut!E621)</f>
        <v/>
      </c>
      <c r="H24" s="219" t="str">
        <f t="shared" si="6"/>
        <v/>
      </c>
      <c r="I24" s="224" t="str">
        <f t="shared" si="7"/>
        <v/>
      </c>
      <c r="J24" s="234" t="str">
        <f t="shared" si="8"/>
        <v/>
      </c>
      <c r="K24" s="92"/>
      <c r="L24" s="92"/>
      <c r="M24" s="92"/>
      <c r="N24" s="92"/>
      <c r="O24" s="92"/>
      <c r="P24" s="92"/>
    </row>
    <row r="25" spans="2:16">
      <c r="B25" s="149" t="s">
        <v>47</v>
      </c>
      <c r="C25" s="170">
        <f>IF('3. Maankäytön muutos'!$T$58="X",Taustaluvut!H622,Taustaluvut!B622)</f>
        <v>0</v>
      </c>
      <c r="D25" s="48" t="str">
        <f>IF('3. Maankäytön muutos'!$T$58="X",Taustaluvut!I622,Taustaluvut!C622)</f>
        <v/>
      </c>
      <c r="E25" s="206" t="str">
        <f>IF('3. Maankäytön muutos'!$T$58="X",Taustaluvut!J622,Taustaluvut!D622)</f>
        <v/>
      </c>
      <c r="F25" s="207" t="str">
        <f>IF('3. Maankäytön muutos'!$T$58="X",Taustaluvut!K622,Taustaluvut!E622)</f>
        <v/>
      </c>
      <c r="H25" s="219" t="str">
        <f t="shared" si="6"/>
        <v/>
      </c>
      <c r="I25" s="224" t="str">
        <f t="shared" si="7"/>
        <v/>
      </c>
      <c r="J25" s="234" t="str">
        <f t="shared" si="8"/>
        <v/>
      </c>
      <c r="K25" s="92"/>
      <c r="L25" s="92"/>
      <c r="M25" s="92"/>
      <c r="N25" s="92"/>
      <c r="O25" s="92"/>
      <c r="P25" s="92"/>
    </row>
    <row r="26" spans="2:16">
      <c r="B26" s="149" t="s">
        <v>46</v>
      </c>
      <c r="C26" s="170">
        <f>IF('3. Maankäytön muutos'!$T$58="X",Taustaluvut!H623,Taustaluvut!B623)</f>
        <v>0</v>
      </c>
      <c r="D26" s="48" t="str">
        <f>IF('3. Maankäytön muutos'!$T$58="X",Taustaluvut!I623,Taustaluvut!C623)</f>
        <v/>
      </c>
      <c r="E26" s="206" t="str">
        <f>IF('3. Maankäytön muutos'!$T$58="X",Taustaluvut!J623,Taustaluvut!D623)</f>
        <v/>
      </c>
      <c r="F26" s="207" t="str">
        <f>IF('3. Maankäytön muutos'!$T$58="X",Taustaluvut!K623,Taustaluvut!E623)</f>
        <v/>
      </c>
      <c r="H26" s="219" t="str">
        <f t="shared" si="6"/>
        <v/>
      </c>
      <c r="I26" s="224" t="str">
        <f t="shared" si="7"/>
        <v/>
      </c>
      <c r="J26" s="234" t="str">
        <f t="shared" si="8"/>
        <v/>
      </c>
      <c r="K26" s="92"/>
      <c r="L26" s="92"/>
      <c r="M26" s="92"/>
      <c r="N26" s="92"/>
      <c r="O26" s="92"/>
      <c r="P26" s="92"/>
    </row>
    <row r="27" spans="2:16">
      <c r="B27" s="149" t="s">
        <v>27</v>
      </c>
      <c r="C27" s="170">
        <f>IF('3. Maankäytön muutos'!$T$58="X",Taustaluvut!H624,Taustaluvut!B624)</f>
        <v>0</v>
      </c>
      <c r="D27" s="48" t="str">
        <f>IF('3. Maankäytön muutos'!$T$58="X",Taustaluvut!I624,Taustaluvut!C624)</f>
        <v/>
      </c>
      <c r="E27" s="206" t="str">
        <f>IF('3. Maankäytön muutos'!$T$58="X",Taustaluvut!J624,Taustaluvut!D624)</f>
        <v/>
      </c>
      <c r="F27" s="207" t="str">
        <f>IF('3. Maankäytön muutos'!$T$58="X",Taustaluvut!K624,Taustaluvut!E624)</f>
        <v/>
      </c>
      <c r="H27" s="219" t="str">
        <f t="shared" si="6"/>
        <v/>
      </c>
      <c r="I27" s="224" t="str">
        <f t="shared" si="7"/>
        <v/>
      </c>
      <c r="J27" s="234" t="str">
        <f t="shared" si="8"/>
        <v/>
      </c>
      <c r="K27" s="92"/>
      <c r="L27" s="92"/>
      <c r="M27" s="92"/>
      <c r="N27" s="92"/>
      <c r="O27" s="92"/>
      <c r="P27" s="92"/>
    </row>
    <row r="28" spans="2:16">
      <c r="B28" s="149" t="s">
        <v>42</v>
      </c>
      <c r="C28" s="170">
        <f>IF('3. Maankäytön muutos'!$T$58="X",Taustaluvut!H626,Taustaluvut!B626)</f>
        <v>0</v>
      </c>
      <c r="D28" s="48" t="str">
        <f>IF('3. Maankäytön muutos'!$T$58="X",Taustaluvut!I626,Taustaluvut!C626)</f>
        <v/>
      </c>
      <c r="E28" s="206" t="str">
        <f>IF('3. Maankäytön muutos'!$T$58="X",Taustaluvut!J626,Taustaluvut!D626)</f>
        <v/>
      </c>
      <c r="F28" s="207" t="str">
        <f>IF('3. Maankäytön muutos'!$T$58="X",Taustaluvut!K626,Taustaluvut!E626)</f>
        <v/>
      </c>
      <c r="H28" s="219" t="str">
        <f t="shared" ref="H28:H29" si="9">IF(D28&lt;&gt;"",D28/$L$14,"")</f>
        <v/>
      </c>
      <c r="I28" s="224" t="str">
        <f t="shared" ref="I28:I29" si="10">IF(E28&lt;&gt;"",E28/$L$14,"")</f>
        <v/>
      </c>
      <c r="J28" s="234" t="str">
        <f t="shared" ref="J28:J29" si="11">IF(F28&lt;&gt;"",F28/$L$14,"")</f>
        <v/>
      </c>
      <c r="K28" s="92"/>
      <c r="L28" s="92"/>
      <c r="M28" s="92"/>
      <c r="N28" s="92"/>
      <c r="O28" s="92"/>
      <c r="P28" s="92"/>
    </row>
    <row r="29" spans="2:16">
      <c r="B29" s="92" t="s">
        <v>60</v>
      </c>
      <c r="C29" s="180">
        <f>IF('3. Maankäytön muutos'!$T$58="X",Taustaluvut!H627,Taustaluvut!B627)</f>
        <v>0</v>
      </c>
      <c r="D29" s="50" t="str">
        <f>IF('3. Maankäytön muutos'!$T$58="X",Taustaluvut!I627,Taustaluvut!C627)</f>
        <v/>
      </c>
      <c r="E29" s="213" t="str">
        <f>IF('3. Maankäytön muutos'!$T$58="X",Taustaluvut!J627,Taustaluvut!D627)</f>
        <v/>
      </c>
      <c r="F29" s="217" t="str">
        <f>IF('3. Maankäytön muutos'!$T$58="X",Taustaluvut!K627,Taustaluvut!E627)</f>
        <v/>
      </c>
      <c r="G29" s="92"/>
      <c r="H29" s="220" t="str">
        <f t="shared" si="9"/>
        <v/>
      </c>
      <c r="I29" s="225" t="str">
        <f t="shared" si="10"/>
        <v/>
      </c>
      <c r="J29" s="235" t="str">
        <f t="shared" si="11"/>
        <v/>
      </c>
      <c r="K29" s="92"/>
      <c r="L29" s="92"/>
      <c r="M29" s="92"/>
      <c r="N29" s="92"/>
      <c r="O29" s="92"/>
      <c r="P29" s="92"/>
    </row>
    <row r="30" spans="2:16">
      <c r="B30" s="92"/>
      <c r="C30" s="173"/>
      <c r="D30" s="184"/>
      <c r="E30" s="184"/>
      <c r="F30" s="165"/>
      <c r="G30" s="92"/>
      <c r="H30" s="155"/>
      <c r="I30" s="92"/>
      <c r="J30" s="155"/>
      <c r="K30" s="92"/>
      <c r="L30" s="92"/>
      <c r="M30" s="92"/>
      <c r="N30" s="92"/>
      <c r="O30" s="92"/>
      <c r="P30" s="92"/>
    </row>
    <row r="31" spans="2:16">
      <c r="B31" s="92" t="s">
        <v>229</v>
      </c>
      <c r="C31" s="163"/>
      <c r="D31" s="50" t="str">
        <f>IF('3. Maankäytön muutos'!$T$58="X",Taustaluvut!I629,Taustaluvut!C629)</f>
        <v/>
      </c>
      <c r="E31" s="213" t="str">
        <f>IF('3. Maankäytön muutos'!$T$58="X",Taustaluvut!J629,Taustaluvut!D629)</f>
        <v/>
      </c>
      <c r="F31" s="217" t="str">
        <f>IF('3. Maankäytön muutos'!$T$58="X",Taustaluvut!K629,Taustaluvut!E629)</f>
        <v/>
      </c>
      <c r="G31" s="92"/>
      <c r="H31" s="220" t="str">
        <f t="shared" ref="H31:J31" si="12">IF(D31&lt;&gt;"",D31/$L$14,"")</f>
        <v/>
      </c>
      <c r="I31" s="225" t="str">
        <f t="shared" si="12"/>
        <v/>
      </c>
      <c r="J31" s="235" t="str">
        <f t="shared" si="12"/>
        <v/>
      </c>
      <c r="K31" s="92"/>
      <c r="L31" s="92"/>
      <c r="M31" s="92"/>
      <c r="N31" s="92"/>
      <c r="O31" s="92"/>
      <c r="P31" s="92"/>
    </row>
    <row r="32" spans="2:16">
      <c r="B32" s="92"/>
      <c r="C32" s="163"/>
      <c r="D32" s="184"/>
      <c r="E32" s="184"/>
      <c r="F32" s="165"/>
      <c r="H32" s="155"/>
      <c r="I32" s="92"/>
      <c r="J32" s="155"/>
      <c r="K32" s="92"/>
      <c r="L32" s="92"/>
      <c r="M32" s="92"/>
      <c r="N32" s="92"/>
      <c r="O32" s="92"/>
      <c r="P32" s="92"/>
    </row>
    <row r="33" spans="2:16">
      <c r="B33" s="92" t="s">
        <v>230</v>
      </c>
      <c r="C33" s="163"/>
      <c r="D33" s="50" t="str">
        <f>IF('3. Maankäytön muutos'!$T$58="X",Taustaluvut!I631,Taustaluvut!C631)</f>
        <v/>
      </c>
      <c r="E33" s="213" t="str">
        <f>IF('3. Maankäytön muutos'!$T$58="X",Taustaluvut!J631,Taustaluvut!D631)</f>
        <v/>
      </c>
      <c r="F33" s="217" t="str">
        <f>IF('3. Maankäytön muutos'!$T$58="X",Taustaluvut!K631,Taustaluvut!E631)</f>
        <v/>
      </c>
      <c r="G33" s="92"/>
      <c r="H33" s="220" t="str">
        <f t="shared" ref="H33:J33" si="13">IF(D33&lt;&gt;"",D33/$L$14,"")</f>
        <v/>
      </c>
      <c r="I33" s="225" t="str">
        <f t="shared" si="13"/>
        <v/>
      </c>
      <c r="J33" s="235" t="str">
        <f t="shared" si="13"/>
        <v/>
      </c>
      <c r="K33" s="92"/>
      <c r="L33" s="92"/>
      <c r="M33" s="92"/>
      <c r="N33" s="92"/>
      <c r="O33" s="92"/>
      <c r="P33" s="92"/>
    </row>
    <row r="34" spans="2:16">
      <c r="C34" s="181"/>
      <c r="D34" s="183"/>
      <c r="E34" s="183"/>
      <c r="F34" s="164"/>
      <c r="H34" s="155"/>
      <c r="I34" s="92"/>
      <c r="J34" s="155"/>
      <c r="K34" s="92"/>
      <c r="L34" s="92"/>
      <c r="M34" s="92"/>
      <c r="N34" s="92"/>
      <c r="O34" s="92"/>
      <c r="P34" s="92"/>
    </row>
    <row r="35" spans="2:16">
      <c r="B35" s="157" t="s">
        <v>231</v>
      </c>
      <c r="C35" s="180">
        <f>IF('3. Maankäytön muutos'!$T$58="X",Taustaluvut!H633,Taustaluvut!B633)</f>
        <v>0</v>
      </c>
      <c r="D35" s="50" t="str">
        <f>IF('3. Maankäytön muutos'!$T$58="X",Taustaluvut!I633,Taustaluvut!C633)</f>
        <v/>
      </c>
      <c r="E35" s="213" t="str">
        <f>IF('3. Maankäytön muutos'!$T$58="X",Taustaluvut!J633,Taustaluvut!D633)</f>
        <v/>
      </c>
      <c r="F35" s="217" t="str">
        <f>IF('3. Maankäytön muutos'!$T$58="X",Taustaluvut!K633,Taustaluvut!E633)</f>
        <v/>
      </c>
      <c r="H35" s="220" t="str">
        <f t="shared" ref="H35:J35" si="14">IF(D35&lt;&gt;"",D35/$L$14,"")</f>
        <v/>
      </c>
      <c r="I35" s="225" t="str">
        <f t="shared" si="14"/>
        <v/>
      </c>
      <c r="J35" s="235" t="str">
        <f t="shared" si="14"/>
        <v/>
      </c>
    </row>
    <row r="36" spans="2:16">
      <c r="B36" s="92"/>
      <c r="C36" s="173"/>
      <c r="D36" s="184"/>
      <c r="E36" s="184"/>
      <c r="F36" s="165"/>
      <c r="H36" s="151"/>
      <c r="I36" s="151"/>
      <c r="J36" s="151"/>
    </row>
    <row r="37" spans="2:16">
      <c r="B37" s="92" t="s">
        <v>233</v>
      </c>
      <c r="C37" s="92"/>
      <c r="D37" s="218">
        <f>IF(D35&lt;&gt;"",D35/$C$35,)</f>
        <v>0</v>
      </c>
      <c r="E37" s="226">
        <f>IF(E35&lt;&gt;"",E35/$C$35,)</f>
        <v>0</v>
      </c>
      <c r="F37" s="230" t="str">
        <f>IF(F35&lt;&gt;"",F35/$C$35,"")</f>
        <v/>
      </c>
      <c r="H37" s="151"/>
      <c r="I37" s="151"/>
      <c r="J37" s="151"/>
    </row>
    <row r="38" spans="2:16">
      <c r="B38" s="152"/>
      <c r="C38" s="152"/>
      <c r="D38" s="175"/>
      <c r="E38" s="175"/>
      <c r="F38" s="166"/>
      <c r="H38" s="151"/>
      <c r="I38" s="151"/>
      <c r="J38" s="151"/>
    </row>
    <row r="39" spans="2:16">
      <c r="B39" s="92" t="str">
        <f>CONCATENATE("Muutokset suhteessa suunnitelmaan ",D11)</f>
        <v>Muutokset suhteessa suunnitelmaan 0</v>
      </c>
      <c r="C39" s="92"/>
      <c r="D39" s="155"/>
      <c r="E39" s="176"/>
      <c r="F39" s="168"/>
      <c r="H39" s="151"/>
      <c r="I39" s="151"/>
      <c r="J39" s="151"/>
    </row>
    <row r="40" spans="2:16" ht="18.75">
      <c r="B40" s="66" t="s">
        <v>133</v>
      </c>
      <c r="D40" s="50">
        <f>IF(D35&lt;&gt;"",$D$35-D35,)</f>
        <v>0</v>
      </c>
      <c r="E40" s="213">
        <f>IF(E35&lt;&gt;"",E35-$D$35,)</f>
        <v>0</v>
      </c>
      <c r="F40" s="217" t="str">
        <f>IF(F35&lt;&gt;"",F35-$D$35,"")</f>
        <v/>
      </c>
      <c r="H40" s="50" t="str">
        <f>IF(H35&lt;&gt;"",H35-H35,"")</f>
        <v/>
      </c>
      <c r="I40" s="213">
        <f>IF(I35&lt;&gt;"",I35-$H$35,)</f>
        <v>0</v>
      </c>
      <c r="J40" s="233">
        <f>IF(J35&lt;&gt;"",J35-$H$35,)</f>
        <v>0</v>
      </c>
    </row>
    <row r="41" spans="2:16">
      <c r="B41" s="152" t="s">
        <v>132</v>
      </c>
      <c r="C41" s="152"/>
      <c r="D41" s="218">
        <f>IF(D35&lt;&gt;"",D35/$D$35,)</f>
        <v>0</v>
      </c>
      <c r="E41" s="227">
        <f>IF(E35&lt;&gt;"",E35/$D$35,)</f>
        <v>0</v>
      </c>
      <c r="F41" s="231" t="str">
        <f>IF(F35&lt;&gt;"",F35/$D$35,"")</f>
        <v/>
      </c>
      <c r="H41" s="151"/>
      <c r="I41" s="151"/>
      <c r="J41" s="151"/>
    </row>
    <row r="43" spans="2:16">
      <c r="B43" s="171" t="s">
        <v>135</v>
      </c>
      <c r="C43" s="185"/>
      <c r="D43" s="159"/>
      <c r="E43" s="159"/>
      <c r="F43" s="159"/>
      <c r="G43" s="159"/>
      <c r="H43" s="159"/>
      <c r="I43" s="159"/>
      <c r="J43" s="160"/>
    </row>
    <row r="44" spans="2:16">
      <c r="B44" s="186" t="s">
        <v>41</v>
      </c>
      <c r="C44" s="187"/>
      <c r="D44" s="48">
        <f>('4. Rakenteet'!F24-'4. Rakenteet'!$D24)*Taustaluvut!$B$131+('4. Rakenteet'!F25-'4. Rakenteet'!$D25)*Taustaluvut!$B$132+('4. Rakenteet'!F26-'4. Rakenteet'!$D26)*Taustaluvut!$B$133+('4. Rakenteet'!F27-'4. Rakenteet'!$D27)*Taustaluvut!$B$134+('4. Rakenteet'!F28-'4. Rakenteet'!$D28)*Taustaluvut!$B$135+('4. Rakenteet'!F29-'4. Rakenteet'!$D29)*Taustaluvut!$B$136+('4. Rakenteet'!F30-'4. Rakenteet'!$D30)*Taustaluvut!$B$137</f>
        <v>0</v>
      </c>
      <c r="E44" s="206">
        <f>('4. Rakenteet'!G24-'4. Rakenteet'!$D24)*Taustaluvut!$B$131+('4. Rakenteet'!G25-'4. Rakenteet'!$D25)*Taustaluvut!$B$132+('4. Rakenteet'!G26-'4. Rakenteet'!$D26)*Taustaluvut!$B$133+('4. Rakenteet'!G27-'4. Rakenteet'!$D27)*Taustaluvut!$B$134+('4. Rakenteet'!G28-'4. Rakenteet'!$D28)*Taustaluvut!$B$135+('4. Rakenteet'!G29-'4. Rakenteet'!$D29)*Taustaluvut!$B$136+('4. Rakenteet'!G30-'4. Rakenteet'!$D30)*Taustaluvut!$B$137</f>
        <v>0</v>
      </c>
      <c r="F44" s="232">
        <f>('4. Rakenteet'!H24-'4. Rakenteet'!$D24)*Taustaluvut!$B$131+('4. Rakenteet'!H25-'4. Rakenteet'!$D25)*Taustaluvut!$B$132+('4. Rakenteet'!H26-'4. Rakenteet'!$D26)*Taustaluvut!$B$133+('4. Rakenteet'!H27-'4. Rakenteet'!$D27)*Taustaluvut!$B$134+('4. Rakenteet'!H28-'4. Rakenteet'!$D28)*Taustaluvut!$B$135+('4. Rakenteet'!H29-'4. Rakenteet'!$D29)*Taustaluvut!$B$136+('4. Rakenteet'!H30-'4. Rakenteet'!$D30)*Taustaluvut!$B$137</f>
        <v>0</v>
      </c>
      <c r="G44" s="167"/>
      <c r="H44" s="219">
        <f t="shared" ref="H44:J45" si="15">D44/$L$14</f>
        <v>0</v>
      </c>
      <c r="I44" s="228">
        <f t="shared" si="15"/>
        <v>0</v>
      </c>
      <c r="J44" s="234">
        <f t="shared" si="15"/>
        <v>0</v>
      </c>
    </row>
    <row r="45" spans="2:16">
      <c r="B45" s="186" t="s">
        <v>25</v>
      </c>
      <c r="C45" s="187"/>
      <c r="D45" s="48">
        <f>('4. Rakenteet'!F24-'4. Rakenteet'!$D24)*Taustaluvut!$C$131+('4. Rakenteet'!F25-'4. Rakenteet'!$D25)*Taustaluvut!$C$132+('4. Rakenteet'!F26-'4. Rakenteet'!$D26)*Taustaluvut!$C$133+('4. Rakenteet'!F27-'4. Rakenteet'!$D27)*Taustaluvut!$C$134+('4. Rakenteet'!F28-'4. Rakenteet'!$D28)*Taustaluvut!$C$135+('4. Rakenteet'!F29-'4. Rakenteet'!$D29)*Taustaluvut!$C$136+('4. Rakenteet'!F30-'4. Rakenteet'!$D30)*Taustaluvut!$C$137</f>
        <v>0</v>
      </c>
      <c r="E45" s="206">
        <f>('4. Rakenteet'!G24-'4. Rakenteet'!$D24)*Taustaluvut!$C$131+('4. Rakenteet'!G25-'4. Rakenteet'!$D25)*Taustaluvut!$C$132+('4. Rakenteet'!G26-'4. Rakenteet'!$D26)*Taustaluvut!$C$133+('4. Rakenteet'!G27-'4. Rakenteet'!$D27)*Taustaluvut!$C$134+('4. Rakenteet'!G28-'4. Rakenteet'!$D28)*Taustaluvut!$C$135+('4. Rakenteet'!G29-'4. Rakenteet'!$D29)*Taustaluvut!$C$136+('4. Rakenteet'!G30-'4. Rakenteet'!$D30)*Taustaluvut!$C$137</f>
        <v>0</v>
      </c>
      <c r="F45" s="232">
        <f>('4. Rakenteet'!H24-'4. Rakenteet'!$D24)*Taustaluvut!$C$131+('4. Rakenteet'!H25-'4. Rakenteet'!$D25)*Taustaluvut!$C$132+('4. Rakenteet'!H26-'4. Rakenteet'!$D26)*Taustaluvut!$C$133+('4. Rakenteet'!H27-'4. Rakenteet'!$D27)*Taustaluvut!$C$134+('4. Rakenteet'!H28-'4. Rakenteet'!$D28)*Taustaluvut!$C$135+('4. Rakenteet'!H29-'4. Rakenteet'!$D29)*Taustaluvut!$C$136+('4. Rakenteet'!H30-'4. Rakenteet'!$D30)*Taustaluvut!$C$137</f>
        <v>0</v>
      </c>
      <c r="G45" s="167"/>
      <c r="H45" s="219">
        <f t="shared" si="15"/>
        <v>0</v>
      </c>
      <c r="I45" s="228">
        <f t="shared" si="15"/>
        <v>0</v>
      </c>
      <c r="J45" s="234">
        <f t="shared" si="15"/>
        <v>0</v>
      </c>
    </row>
    <row r="46" spans="2:16">
      <c r="B46" s="161" t="s">
        <v>74</v>
      </c>
      <c r="C46" s="162"/>
      <c r="D46" s="50" t="str">
        <f>IF(SUM(D44:D45)&lt;&gt;0,SUM(D44:D45),"")</f>
        <v/>
      </c>
      <c r="E46" s="213" t="str">
        <f>IF(SUM(E44:E45)&lt;&gt;0,SUM(E44:E45),"")</f>
        <v/>
      </c>
      <c r="F46" s="233" t="str">
        <f>IF(SUM(F44:F45)&lt;&gt;0,SUM(F44:F45),"")</f>
        <v/>
      </c>
      <c r="G46" s="167"/>
      <c r="H46" s="220" t="str">
        <f>IF(SUM(H44:H45)&lt;&gt;0,D46/$L$14,"")</f>
        <v/>
      </c>
      <c r="I46" s="229" t="str">
        <f>IF(SUM(I44:I45)&lt;&gt;0,E46/$L$14,"")</f>
        <v/>
      </c>
      <c r="J46" s="235" t="str">
        <f>IF(SUM(J44:J45)&lt;&gt;0,F46/$L$14,"")</f>
        <v/>
      </c>
    </row>
    <row r="47" spans="2:16">
      <c r="B47" s="174" t="s">
        <v>134</v>
      </c>
      <c r="C47" s="179"/>
      <c r="D47" s="50" t="str">
        <f>IF(SUM(D44:D45)&lt;&gt;0,D46-D31,"")</f>
        <v/>
      </c>
      <c r="E47" s="213" t="str">
        <f>IF(SUM(E44:E45)&lt;&gt;0,E46-E31,"")</f>
        <v/>
      </c>
      <c r="F47" s="233" t="str">
        <f>IF(SUM(F44:F45)&lt;&gt;0,F46-F31,"")</f>
        <v/>
      </c>
      <c r="G47" s="188"/>
      <c r="H47" s="220" t="str">
        <f>IF(SUM(H44:H45)&lt;&gt;0,D47/$L$14,"")</f>
        <v/>
      </c>
      <c r="I47" s="229" t="str">
        <f>IF(SUM(I44:I45)&lt;&gt;0,E47/$L$14,"")</f>
        <v/>
      </c>
      <c r="J47" s="235" t="str">
        <f>IF(SUM(J44:J45)&lt;&gt;0,F47/$L$14,"")</f>
        <v/>
      </c>
    </row>
    <row r="48" spans="2:16">
      <c r="B48" s="162"/>
      <c r="C48" s="162"/>
      <c r="D48" s="150"/>
      <c r="E48" s="150"/>
      <c r="F48" s="150"/>
      <c r="G48" s="167"/>
      <c r="H48" s="153"/>
      <c r="I48" s="153"/>
      <c r="J48" s="153"/>
    </row>
    <row r="49" spans="2:10">
      <c r="B49" s="171" t="s">
        <v>245</v>
      </c>
      <c r="C49" s="185"/>
      <c r="D49" s="48" t="str">
        <f>IF('2. Perustiedot'!D16&lt;&gt;"",('4. Rakenteet'!E5-'4. Rakenteet'!D$5)*82/1000+('4. Rakenteet'!E6-'4. Rakenteet'!D$6)/1000,"")</f>
        <v/>
      </c>
      <c r="E49" s="206" t="str">
        <f>IF('2. Perustiedot'!D17&lt;&gt;"",('4. Rakenteet'!F5-'4. Rakenteet'!D$5)*82/1000+('4. Rakenteet'!F6-'4. Rakenteet'!D$6)/1000,"")</f>
        <v/>
      </c>
      <c r="F49" s="232" t="str">
        <f>IF('2. Perustiedot'!D18&lt;&gt;"",('4. Rakenteet'!G5-'4. Rakenteet'!D$5)*82/1000+('4. Rakenteet'!G6-'4. Rakenteet'!D$6)/1000,"")</f>
        <v/>
      </c>
      <c r="G49" s="199"/>
      <c r="H49" s="219" t="str">
        <f t="shared" ref="H49" si="16">IF(D49&lt;&gt;"",D49/$L$14,"")</f>
        <v/>
      </c>
      <c r="I49" s="228" t="str">
        <f t="shared" ref="I49" si="17">IF(E49&lt;&gt;"",E49/$L$14,"")</f>
        <v/>
      </c>
      <c r="J49" s="234" t="str">
        <f t="shared" ref="J49" si="18">IF(F49&lt;&gt;"",F49/$L$14,"")</f>
        <v/>
      </c>
    </row>
    <row r="50" spans="2:10">
      <c r="B50" s="182" t="s">
        <v>246</v>
      </c>
      <c r="C50" s="167"/>
      <c r="D50" s="167"/>
      <c r="E50" s="167"/>
      <c r="F50" s="167"/>
      <c r="G50" s="167"/>
      <c r="H50" s="167"/>
      <c r="I50" s="167"/>
      <c r="J50" s="168"/>
    </row>
    <row r="51" spans="2:10">
      <c r="B51" s="200" t="s">
        <v>247</v>
      </c>
      <c r="C51" s="188"/>
      <c r="D51" s="188"/>
      <c r="E51" s="188"/>
      <c r="F51" s="188"/>
      <c r="G51" s="188"/>
      <c r="H51" s="188"/>
      <c r="I51" s="188"/>
      <c r="J51" s="181"/>
    </row>
    <row r="53" spans="2:10">
      <c r="B53" s="92" t="s">
        <v>232</v>
      </c>
    </row>
    <row r="69" spans="2:6">
      <c r="B69" s="92" t="str">
        <f>CONCATENATE("Hiilivarastojen muutoksen ja rakenteiden hiilijalanjäljen suuruus verrattuna suunnitelmaan ",D11)</f>
        <v>Hiilivarastojen muutoksen ja rakenteiden hiilijalanjäljen suuruus verrattuna suunnitelmaan 0</v>
      </c>
      <c r="C69" s="92"/>
    </row>
    <row r="80" spans="2:6">
      <c r="B80" s="149"/>
      <c r="C80" s="149"/>
      <c r="D80" s="149"/>
      <c r="E80" s="149"/>
      <c r="F80" s="149"/>
    </row>
    <row r="81" spans="2:6">
      <c r="B81" s="149"/>
      <c r="C81" s="149"/>
      <c r="D81" s="149"/>
      <c r="E81" s="149"/>
      <c r="F81" s="149"/>
    </row>
    <row r="82" spans="2:6">
      <c r="B82" s="149"/>
      <c r="C82" s="149"/>
      <c r="D82" s="149"/>
      <c r="E82" s="149"/>
      <c r="F82" s="149"/>
    </row>
    <row r="83" spans="2:6">
      <c r="B83" s="149"/>
      <c r="C83" s="149"/>
      <c r="D83" s="149"/>
      <c r="E83" s="149"/>
      <c r="F83" s="149"/>
    </row>
    <row r="84" spans="2:6">
      <c r="B84" s="92" t="s">
        <v>129</v>
      </c>
      <c r="C84" s="92"/>
      <c r="D84" s="149"/>
      <c r="E84" s="149"/>
      <c r="F84" s="149"/>
    </row>
    <row r="85" spans="2:6">
      <c r="B85" s="149"/>
      <c r="C85" s="149"/>
      <c r="D85" s="149"/>
      <c r="E85" s="149"/>
      <c r="F85" s="149"/>
    </row>
    <row r="86" spans="2:6">
      <c r="B86" s="149"/>
      <c r="C86" s="149"/>
      <c r="D86" s="149"/>
      <c r="E86" s="149"/>
      <c r="F86" s="149"/>
    </row>
    <row r="87" spans="2:6">
      <c r="B87" s="149"/>
      <c r="C87" s="149"/>
      <c r="D87" s="149"/>
      <c r="E87" s="149"/>
      <c r="F87" s="149"/>
    </row>
    <row r="88" spans="2:6">
      <c r="B88" s="149"/>
      <c r="C88" s="149"/>
      <c r="D88" s="149"/>
      <c r="E88" s="149"/>
      <c r="F88" s="149"/>
    </row>
    <row r="89" spans="2:6">
      <c r="B89" s="149"/>
      <c r="C89" s="149"/>
      <c r="D89" s="149"/>
      <c r="E89" s="149"/>
      <c r="F89" s="149"/>
    </row>
    <row r="90" spans="2:6">
      <c r="B90" s="149"/>
      <c r="C90" s="149"/>
      <c r="D90" s="149"/>
      <c r="E90" s="149"/>
      <c r="F90" s="149"/>
    </row>
    <row r="91" spans="2:6">
      <c r="B91" s="149"/>
      <c r="C91" s="149"/>
      <c r="D91" s="149"/>
      <c r="E91" s="149"/>
      <c r="F91" s="149"/>
    </row>
    <row r="92" spans="2:6">
      <c r="B92" s="149"/>
      <c r="C92" s="149"/>
      <c r="D92" s="149"/>
      <c r="E92" s="149"/>
      <c r="F92" s="149"/>
    </row>
    <row r="93" spans="2:6">
      <c r="B93" s="149"/>
      <c r="C93" s="149"/>
      <c r="D93" s="149"/>
      <c r="E93" s="149"/>
      <c r="F93" s="149"/>
    </row>
  </sheetData>
  <sheetProtection password="CCC5" sheet="1" objects="1" scenarios="1"/>
  <phoneticPr fontId="22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B1:M37"/>
  <sheetViews>
    <sheetView workbookViewId="0">
      <pane ySplit="2" topLeftCell="A3" activePane="bottomLeft" state="frozen"/>
      <selection pane="bottomLeft" activeCell="C4" sqref="C4"/>
    </sheetView>
  </sheetViews>
  <sheetFormatPr defaultColWidth="10.875" defaultRowHeight="15.75"/>
  <cols>
    <col min="1" max="1" width="1.125" style="66" customWidth="1"/>
    <col min="2" max="2" width="40" style="66" customWidth="1"/>
    <col min="3" max="3" width="16" style="66" customWidth="1"/>
    <col min="4" max="5" width="14.125" style="66" customWidth="1"/>
    <col min="6" max="6" width="5.875" style="66" customWidth="1"/>
    <col min="7" max="9" width="14.125" style="66" customWidth="1"/>
    <col min="10" max="10" width="6.5" style="66" customWidth="1"/>
    <col min="11" max="13" width="14.125" style="66" customWidth="1"/>
    <col min="14" max="16384" width="10.875" style="66"/>
  </cols>
  <sheetData>
    <row r="1" spans="2:13" ht="18.75">
      <c r="B1" s="147" t="s">
        <v>253</v>
      </c>
    </row>
    <row r="2" spans="2:13" ht="18.75">
      <c r="B2" s="148" t="s">
        <v>240</v>
      </c>
    </row>
    <row r="4" spans="2:13">
      <c r="B4" s="191" t="str">
        <f>'2. Perustiedot'!B9</f>
        <v>Suunnittelualueen nimi</v>
      </c>
      <c r="C4" s="157">
        <f>'2. Perustiedot'!D9</f>
        <v>0</v>
      </c>
    </row>
    <row r="5" spans="2:13">
      <c r="B5" s="192" t="str">
        <f>'2. Perustiedot'!B10</f>
        <v>Suunnittelijan nimi</v>
      </c>
      <c r="C5" s="157">
        <f>'2. Perustiedot'!D10</f>
        <v>0</v>
      </c>
    </row>
    <row r="6" spans="2:13">
      <c r="B6" s="192" t="str">
        <f>'2. Perustiedot'!B11</f>
        <v>Suunnitelman päiväys</v>
      </c>
      <c r="C6" s="158">
        <f>'2. Perustiedot'!D11</f>
        <v>0</v>
      </c>
    </row>
    <row r="7" spans="2:13">
      <c r="B7" s="193" t="str">
        <f>'2. Perustiedot'!B12</f>
        <v>Suunnittelualueen pinta-ala, ha</v>
      </c>
      <c r="C7" s="157">
        <f>'2. Perustiedot'!D12</f>
        <v>0</v>
      </c>
    </row>
    <row r="8" spans="2:13">
      <c r="B8" s="187"/>
      <c r="C8" s="162"/>
    </row>
    <row r="10" spans="2:13">
      <c r="C10" s="92" t="s">
        <v>23</v>
      </c>
      <c r="G10" s="92" t="s">
        <v>23</v>
      </c>
      <c r="K10" s="92" t="s">
        <v>23</v>
      </c>
    </row>
    <row r="11" spans="2:13">
      <c r="C11" s="239" t="str">
        <f>IF('2. Perustiedot'!$D$16&lt;&gt;"",'2. Perustiedot'!$D$16,"")</f>
        <v/>
      </c>
      <c r="D11" s="245" t="str">
        <f>IF('2. Perustiedot'!$D$17&lt;&gt;"",'2. Perustiedot'!$D$17,"")</f>
        <v/>
      </c>
      <c r="E11" s="246" t="str">
        <f>IF('2. Perustiedot'!$D$18&lt;&gt;"",'2. Perustiedot'!$D$18,"")</f>
        <v/>
      </c>
      <c r="G11" s="239" t="str">
        <f>IF('2. Perustiedot'!$D$16&lt;&gt;"",'2. Perustiedot'!$D$16,"")</f>
        <v/>
      </c>
      <c r="H11" s="245" t="str">
        <f>IF('2. Perustiedot'!$D$17&lt;&gt;"",'2. Perustiedot'!$D$17,"")</f>
        <v/>
      </c>
      <c r="I11" s="246" t="str">
        <f>IF('2. Perustiedot'!$D$18&lt;&gt;"",'2. Perustiedot'!$D$18,"")</f>
        <v/>
      </c>
      <c r="K11" s="239" t="str">
        <f>IF('2. Perustiedot'!$D$16&lt;&gt;"",'2. Perustiedot'!$D$16,"")</f>
        <v/>
      </c>
      <c r="L11" s="245" t="str">
        <f>IF('2. Perustiedot'!$D$17&lt;&gt;"",'2. Perustiedot'!$D$17,"")</f>
        <v/>
      </c>
      <c r="M11" s="246" t="str">
        <f>IF('2. Perustiedot'!$D$18&lt;&gt;"",'2. Perustiedot'!$D$18,"")</f>
        <v/>
      </c>
    </row>
    <row r="13" spans="2:13">
      <c r="B13" s="177" t="s">
        <v>41</v>
      </c>
      <c r="C13" s="172" t="s">
        <v>63</v>
      </c>
      <c r="D13" s="172"/>
      <c r="E13" s="172"/>
      <c r="F13" s="172"/>
      <c r="G13" s="172" t="s">
        <v>61</v>
      </c>
      <c r="H13" s="172"/>
      <c r="I13" s="172"/>
      <c r="J13" s="172"/>
      <c r="K13" s="172" t="s">
        <v>62</v>
      </c>
      <c r="L13" s="172"/>
      <c r="M13" s="178"/>
    </row>
    <row r="14" spans="2:13">
      <c r="B14" s="197" t="s">
        <v>1</v>
      </c>
      <c r="C14" s="48" t="str">
        <f>IF('3. Maankäytön muutos'!$T$58="X",Taustaluvut!B666,IF('3. Maankäytön muutos'!$K$20="X",Taustaluvut!B639,""))</f>
        <v/>
      </c>
      <c r="D14" s="206" t="str">
        <f>IF('3. Maankäytön muutos'!$T$58="X",Taustaluvut!C666,IF('3. Maankäytön muutos'!$K$20="X",Taustaluvut!C639,""))</f>
        <v/>
      </c>
      <c r="E14" s="207" t="str">
        <f>IF('3. Maankäytön muutos'!$T$58="X",Taustaluvut!D666,IF('3. Maankäytön muutos'!$K$20="X",Taustaluvut!D639,""))</f>
        <v/>
      </c>
      <c r="F14" s="167"/>
      <c r="G14" s="48" t="str">
        <f>IF('3. Maankäytön muutos'!$T$58="X",Taustaluvut!F666,IF('3. Maankäytön muutos'!$K$20="X",Taustaluvut!F639,""))</f>
        <v/>
      </c>
      <c r="H14" s="206" t="str">
        <f>IF('3. Maankäytön muutos'!$T$58="X",Taustaluvut!G666,IF('3. Maankäytön muutos'!$K$20="X",Taustaluvut!G639,""))</f>
        <v/>
      </c>
      <c r="I14" s="207" t="str">
        <f>IF('3. Maankäytön muutos'!$T$58="X",Taustaluvut!H666,IF('3. Maankäytön muutos'!$K$20="X",Taustaluvut!H639,""))</f>
        <v/>
      </c>
      <c r="J14" s="167"/>
      <c r="K14" s="48" t="str">
        <f>IF('3. Maankäytön muutos'!$T$58="X",Taustaluvut!J666,IF('3. Maankäytön muutos'!$K$20="X",Taustaluvut!J639,""))</f>
        <v/>
      </c>
      <c r="L14" s="206" t="str">
        <f>IF('3. Maankäytön muutos'!$T$58="X",Taustaluvut!K666,IF('3. Maankäytön muutos'!$K$20="X",Taustaluvut!K639,""))</f>
        <v/>
      </c>
      <c r="M14" s="207" t="str">
        <f>IF('3. Maankäytön muutos'!$T$58="X",Taustaluvut!L666,IF('3. Maankäytön muutos'!$K$20="X",Taustaluvut!L639,""))</f>
        <v/>
      </c>
    </row>
    <row r="15" spans="2:13">
      <c r="B15" s="197" t="s">
        <v>44</v>
      </c>
      <c r="C15" s="48" t="str">
        <f>IF('3. Maankäytön muutos'!$T$58="X",Taustaluvut!B667,IF('3. Maankäytön muutos'!$K$20="X",Taustaluvut!B640,""))</f>
        <v/>
      </c>
      <c r="D15" s="206" t="str">
        <f>IF('3. Maankäytön muutos'!$T$58="X",Taustaluvut!C667,IF('3. Maankäytön muutos'!$K$20="X",Taustaluvut!C640,""))</f>
        <v/>
      </c>
      <c r="E15" s="207" t="str">
        <f>IF('3. Maankäytön muutos'!$T$58="X",Taustaluvut!D667,IF('3. Maankäytön muutos'!$K$20="X",Taustaluvut!D640,""))</f>
        <v/>
      </c>
      <c r="F15" s="167"/>
      <c r="G15" s="48" t="str">
        <f>IF('3. Maankäytön muutos'!$T$58="X",Taustaluvut!F667,IF('3. Maankäytön muutos'!$K$20="X",Taustaluvut!F640,""))</f>
        <v/>
      </c>
      <c r="H15" s="206" t="str">
        <f>IF('3. Maankäytön muutos'!$T$58="X",Taustaluvut!G667,IF('3. Maankäytön muutos'!$K$20="X",Taustaluvut!G640,""))</f>
        <v/>
      </c>
      <c r="I15" s="207" t="str">
        <f>IF('3. Maankäytön muutos'!$T$58="X",Taustaluvut!H667,IF('3. Maankäytön muutos'!$K$20="X",Taustaluvut!H640,""))</f>
        <v/>
      </c>
      <c r="J15" s="167"/>
      <c r="K15" s="48" t="str">
        <f>IF('3. Maankäytön muutos'!$T$58="X",Taustaluvut!J667,IF('3. Maankäytön muutos'!$K$20="X",Taustaluvut!J640,""))</f>
        <v/>
      </c>
      <c r="L15" s="206" t="str">
        <f>IF('3. Maankäytön muutos'!$T$58="X",Taustaluvut!K667,IF('3. Maankäytön muutos'!$K$20="X",Taustaluvut!K640,""))</f>
        <v/>
      </c>
      <c r="M15" s="207" t="str">
        <f>IF('3. Maankäytön muutos'!$T$58="X",Taustaluvut!L667,IF('3. Maankäytön muutos'!$K$20="X",Taustaluvut!L640,""))</f>
        <v/>
      </c>
    </row>
    <row r="16" spans="2:13">
      <c r="B16" s="197" t="s">
        <v>47</v>
      </c>
      <c r="C16" s="48" t="str">
        <f>IF('3. Maankäytön muutos'!$T$58="X",Taustaluvut!B668,IF('3. Maankäytön muutos'!$K$20="X",Taustaluvut!B641,""))</f>
        <v/>
      </c>
      <c r="D16" s="206" t="str">
        <f>IF('3. Maankäytön muutos'!$T$58="X",Taustaluvut!C668,IF('3. Maankäytön muutos'!$K$20="X",Taustaluvut!C641,""))</f>
        <v/>
      </c>
      <c r="E16" s="207" t="str">
        <f>IF('3. Maankäytön muutos'!$T$58="X",Taustaluvut!D668,IF('3. Maankäytön muutos'!$K$20="X",Taustaluvut!D641,""))</f>
        <v/>
      </c>
      <c r="F16" s="167"/>
      <c r="G16" s="48" t="str">
        <f>IF('3. Maankäytön muutos'!$T$58="X",Taustaluvut!F668,IF('3. Maankäytön muutos'!$K$20="X",Taustaluvut!F641,""))</f>
        <v/>
      </c>
      <c r="H16" s="206" t="str">
        <f>IF('3. Maankäytön muutos'!$T$58="X",Taustaluvut!G668,IF('3. Maankäytön muutos'!$K$20="X",Taustaluvut!G641,""))</f>
        <v/>
      </c>
      <c r="I16" s="207" t="str">
        <f>IF('3. Maankäytön muutos'!$T$58="X",Taustaluvut!H668,IF('3. Maankäytön muutos'!$K$20="X",Taustaluvut!H641,""))</f>
        <v/>
      </c>
      <c r="J16" s="167"/>
      <c r="K16" s="48" t="str">
        <f>IF('3. Maankäytön muutos'!$T$58="X",Taustaluvut!J668,IF('3. Maankäytön muutos'!$K$20="X",Taustaluvut!J641,""))</f>
        <v/>
      </c>
      <c r="L16" s="206" t="str">
        <f>IF('3. Maankäytön muutos'!$T$58="X",Taustaluvut!K668,IF('3. Maankäytön muutos'!$K$20="X",Taustaluvut!K641,""))</f>
        <v/>
      </c>
      <c r="M16" s="207" t="str">
        <f>IF('3. Maankäytön muutos'!$T$58="X",Taustaluvut!L668,IF('3. Maankäytön muutos'!$K$20="X",Taustaluvut!L641,""))</f>
        <v/>
      </c>
    </row>
    <row r="17" spans="2:13">
      <c r="B17" s="197" t="s">
        <v>46</v>
      </c>
      <c r="C17" s="48" t="str">
        <f>IF('3. Maankäytön muutos'!$T$58="X",Taustaluvut!B669,IF('3. Maankäytön muutos'!$K$20="X",Taustaluvut!B642,""))</f>
        <v/>
      </c>
      <c r="D17" s="206" t="str">
        <f>IF('3. Maankäytön muutos'!$T$58="X",Taustaluvut!C669,IF('3. Maankäytön muutos'!$K$20="X",Taustaluvut!C642,""))</f>
        <v/>
      </c>
      <c r="E17" s="207" t="str">
        <f>IF('3. Maankäytön muutos'!$T$58="X",Taustaluvut!D669,IF('3. Maankäytön muutos'!$K$20="X",Taustaluvut!D642,""))</f>
        <v/>
      </c>
      <c r="F17" s="167"/>
      <c r="G17" s="48" t="str">
        <f>IF('3. Maankäytön muutos'!$T$58="X",Taustaluvut!F669,IF('3. Maankäytön muutos'!$K$20="X",Taustaluvut!F642,""))</f>
        <v/>
      </c>
      <c r="H17" s="206" t="str">
        <f>IF('3. Maankäytön muutos'!$T$58="X",Taustaluvut!G669,IF('3. Maankäytön muutos'!$K$20="X",Taustaluvut!G642,""))</f>
        <v/>
      </c>
      <c r="I17" s="207" t="str">
        <f>IF('3. Maankäytön muutos'!$T$58="X",Taustaluvut!H669,IF('3. Maankäytön muutos'!$K$20="X",Taustaluvut!H642,""))</f>
        <v/>
      </c>
      <c r="J17" s="167"/>
      <c r="K17" s="48" t="str">
        <f>IF('3. Maankäytön muutos'!$T$58="X",Taustaluvut!J669,IF('3. Maankäytön muutos'!$K$20="X",Taustaluvut!J642,""))</f>
        <v/>
      </c>
      <c r="L17" s="206" t="str">
        <f>IF('3. Maankäytön muutos'!$T$58="X",Taustaluvut!K669,IF('3. Maankäytön muutos'!$K$20="X",Taustaluvut!K642,""))</f>
        <v/>
      </c>
      <c r="M17" s="207" t="str">
        <f>IF('3. Maankäytön muutos'!$T$58="X",Taustaluvut!L669,IF('3. Maankäytön muutos'!$K$20="X",Taustaluvut!L642,""))</f>
        <v/>
      </c>
    </row>
    <row r="18" spans="2:13">
      <c r="B18" s="197" t="s">
        <v>27</v>
      </c>
      <c r="C18" s="48" t="str">
        <f>IF('3. Maankäytön muutos'!$T$58="X",Taustaluvut!B670,IF('3. Maankäytön muutos'!$K$20="X",Taustaluvut!B643,""))</f>
        <v/>
      </c>
      <c r="D18" s="206" t="str">
        <f>IF('3. Maankäytön muutos'!$T$58="X",Taustaluvut!C670,IF('3. Maankäytön muutos'!$K$20="X",Taustaluvut!C643,""))</f>
        <v/>
      </c>
      <c r="E18" s="207" t="str">
        <f>IF('3. Maankäytön muutos'!$T$58="X",Taustaluvut!D670,IF('3. Maankäytön muutos'!$K$20="X",Taustaluvut!D643,""))</f>
        <v/>
      </c>
      <c r="F18" s="167"/>
      <c r="G18" s="48" t="str">
        <f>IF('3. Maankäytön muutos'!$T$58="X",Taustaluvut!F670,IF('3. Maankäytön muutos'!$K$20="X",Taustaluvut!F643,""))</f>
        <v/>
      </c>
      <c r="H18" s="206" t="str">
        <f>IF('3. Maankäytön muutos'!$T$58="X",Taustaluvut!G670,IF('3. Maankäytön muutos'!$K$20="X",Taustaluvut!G643,""))</f>
        <v/>
      </c>
      <c r="I18" s="207" t="str">
        <f>IF('3. Maankäytön muutos'!$T$58="X",Taustaluvut!H670,IF('3. Maankäytön muutos'!$K$20="X",Taustaluvut!H643,""))</f>
        <v/>
      </c>
      <c r="J18" s="167"/>
      <c r="K18" s="48" t="str">
        <f>IF('3. Maankäytön muutos'!$T$58="X",Taustaluvut!J670,IF('3. Maankäytön muutos'!$K$20="X",Taustaluvut!J643,""))</f>
        <v/>
      </c>
      <c r="L18" s="206" t="str">
        <f>IF('3. Maankäytön muutos'!$T$58="X",Taustaluvut!K670,IF('3. Maankäytön muutos'!$K$20="X",Taustaluvut!K643,""))</f>
        <v/>
      </c>
      <c r="M18" s="207" t="str">
        <f>IF('3. Maankäytön muutos'!$T$58="X",Taustaluvut!L670,IF('3. Maankäytön muutos'!$K$20="X",Taustaluvut!L643,""))</f>
        <v/>
      </c>
    </row>
    <row r="19" spans="2:13">
      <c r="B19" s="19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</row>
    <row r="20" spans="2:13">
      <c r="B20" s="197" t="s">
        <v>42</v>
      </c>
      <c r="C20" s="240" t="str">
        <f>IF('3. Maankäytön muutos'!$T$58="X",Taustaluvut!B672,IF('3. Maankäytön muutos'!$K$20="X",Taustaluvut!B645,""))</f>
        <v/>
      </c>
      <c r="D20" s="243" t="str">
        <f>IF('3. Maankäytön muutos'!$T$58="X",Taustaluvut!C672,IF('3. Maankäytön muutos'!$K$20="X",Taustaluvut!C645,""))</f>
        <v/>
      </c>
      <c r="E20" s="247" t="str">
        <f>IF('3. Maankäytön muutos'!$T$58="X",Taustaluvut!D672,IF('3. Maankäytön muutos'!$K$20="X",Taustaluvut!D645,""))</f>
        <v/>
      </c>
      <c r="F20" s="167"/>
      <c r="G20" s="240" t="str">
        <f>IF('3. Maankäytön muutos'!$T$58="X",Taustaluvut!F672,IF('3. Maankäytön muutos'!$K$20="X",Taustaluvut!F645,""))</f>
        <v/>
      </c>
      <c r="H20" s="243" t="str">
        <f>IF('3. Maankäytön muutos'!$T$58="X",Taustaluvut!G672,IF('3. Maankäytön muutos'!$K$20="X",Taustaluvut!G645,""))</f>
        <v/>
      </c>
      <c r="I20" s="247" t="str">
        <f>IF('3. Maankäytön muutos'!$T$58="X",Taustaluvut!H672,IF('3. Maankäytön muutos'!$K$20="X",Taustaluvut!H645,""))</f>
        <v/>
      </c>
      <c r="J20" s="167"/>
      <c r="K20" s="240" t="str">
        <f>IF('3. Maankäytön muutos'!$T$58="X",Taustaluvut!J672,IF('3. Maankäytön muutos'!$K$20="X",Taustaluvut!J645,""))</f>
        <v/>
      </c>
      <c r="L20" s="243" t="str">
        <f>IF('3. Maankäytön muutos'!$T$58="X",Taustaluvut!K672,IF('3. Maankäytön muutos'!$K$20="X",Taustaluvut!K645,""))</f>
        <v/>
      </c>
      <c r="M20" s="247" t="str">
        <f>IF('3. Maankäytön muutos'!$T$58="X",Taustaluvut!L672,IF('3. Maankäytön muutos'!$K$20="X",Taustaluvut!L645,""))</f>
        <v/>
      </c>
    </row>
    <row r="21" spans="2:13">
      <c r="B21" s="156" t="s">
        <v>60</v>
      </c>
      <c r="C21" s="48" t="str">
        <f>IF('3. Maankäytön muutos'!$T$58="X",Taustaluvut!B673,IF('3. Maankäytön muutos'!$K$20="X",Taustaluvut!B646,""))</f>
        <v/>
      </c>
      <c r="D21" s="206" t="str">
        <f>IF('3. Maankäytön muutos'!$T$58="X",Taustaluvut!C673,IF('3. Maankäytön muutos'!$K$20="X",Taustaluvut!C646,""))</f>
        <v/>
      </c>
      <c r="E21" s="207" t="str">
        <f>IF('3. Maankäytön muutos'!$T$58="X",Taustaluvut!D673,IF('3. Maankäytön muutos'!$K$20="X",Taustaluvut!D646,""))</f>
        <v/>
      </c>
      <c r="F21" s="198"/>
      <c r="G21" s="48" t="str">
        <f>IF('3. Maankäytön muutos'!$T$58="X",Taustaluvut!F673,IF('3. Maankäytön muutos'!$K$20="X",Taustaluvut!F646,""))</f>
        <v/>
      </c>
      <c r="H21" s="206" t="str">
        <f>IF('3. Maankäytön muutos'!$T$58="X",Taustaluvut!G673,IF('3. Maankäytön muutos'!$K$20="X",Taustaluvut!G646,""))</f>
        <v/>
      </c>
      <c r="I21" s="207" t="str">
        <f>IF('3. Maankäytön muutos'!$T$58="X",Taustaluvut!H673,IF('3. Maankäytön muutos'!$K$20="X",Taustaluvut!H646,""))</f>
        <v/>
      </c>
      <c r="J21" s="198"/>
      <c r="K21" s="48" t="str">
        <f>IF('3. Maankäytön muutos'!$T$58="X",Taustaluvut!J673,IF('3. Maankäytön muutos'!$K$20="X",Taustaluvut!J646,""))</f>
        <v/>
      </c>
      <c r="L21" s="206" t="str">
        <f>IF('3. Maankäytön muutos'!$T$58="X",Taustaluvut!K673,IF('3. Maankäytön muutos'!$K$20="X",Taustaluvut!K646,""))</f>
        <v/>
      </c>
      <c r="M21" s="207" t="str">
        <f>IF('3. Maankäytön muutos'!$T$58="X",Taustaluvut!L673,IF('3. Maankäytön muutos'!$K$20="X",Taustaluvut!L646,""))</f>
        <v/>
      </c>
    </row>
    <row r="23" spans="2:13">
      <c r="B23" s="177" t="s">
        <v>25</v>
      </c>
      <c r="C23" s="172" t="s">
        <v>63</v>
      </c>
      <c r="D23" s="172"/>
      <c r="E23" s="172"/>
      <c r="F23" s="172"/>
      <c r="G23" s="172" t="s">
        <v>61</v>
      </c>
      <c r="H23" s="172"/>
      <c r="I23" s="172"/>
      <c r="J23" s="172"/>
      <c r="K23" s="172" t="s">
        <v>62</v>
      </c>
      <c r="L23" s="172"/>
      <c r="M23" s="178"/>
    </row>
    <row r="24" spans="2:13">
      <c r="B24" s="197" t="s">
        <v>1</v>
      </c>
      <c r="C24" s="241" t="str">
        <f>IF('3. Maankäytön muutos'!$T$58="X",Taustaluvut!B676,IF('3. Maankäytön muutos'!$K$20="X",Taustaluvut!B649,""))</f>
        <v/>
      </c>
      <c r="D24" s="244" t="str">
        <f>IF('3. Maankäytön muutos'!$T$58="X",Taustaluvut!C676,IF('3. Maankäytön muutos'!$K$20="X",Taustaluvut!C649,""))</f>
        <v/>
      </c>
      <c r="E24" s="248" t="str">
        <f>IF('3. Maankäytön muutos'!$T$58="X",Taustaluvut!D676,IF('3. Maankäytön muutos'!$K$20="X",Taustaluvut!D649,""))</f>
        <v/>
      </c>
      <c r="F24" s="167"/>
      <c r="G24" s="241" t="str">
        <f>IF('3. Maankäytön muutos'!$T$58="X",Taustaluvut!F676,IF('3. Maankäytön muutos'!$K$20="X",Taustaluvut!F649,""))</f>
        <v/>
      </c>
      <c r="H24" s="244" t="str">
        <f>IF('3. Maankäytön muutos'!$T$58="X",Taustaluvut!G676,IF('3. Maankäytön muutos'!$K$20="X",Taustaluvut!G649,""))</f>
        <v/>
      </c>
      <c r="I24" s="248" t="str">
        <f>IF('3. Maankäytön muutos'!$T$58="X",Taustaluvut!H676,IF('3. Maankäytön muutos'!$K$20="X",Taustaluvut!H649,""))</f>
        <v/>
      </c>
      <c r="J24" s="167"/>
      <c r="K24" s="241" t="str">
        <f>IF('3. Maankäytön muutos'!$T$58="X",Taustaluvut!J676,IF('3. Maankäytön muutos'!$K$20="X",Taustaluvut!J649,""))</f>
        <v/>
      </c>
      <c r="L24" s="244" t="str">
        <f>IF('3. Maankäytön muutos'!$T$58="X",Taustaluvut!K676,IF('3. Maankäytön muutos'!$K$20="X",Taustaluvut!K649,""))</f>
        <v/>
      </c>
      <c r="M24" s="248" t="str">
        <f>IF('3. Maankäytön muutos'!$T$58="X",Taustaluvut!L676,IF('3. Maankäytön muutos'!$K$20="X",Taustaluvut!L649,""))</f>
        <v/>
      </c>
    </row>
    <row r="25" spans="2:13">
      <c r="B25" s="197" t="s">
        <v>44</v>
      </c>
      <c r="C25" s="48" t="str">
        <f>IF('3. Maankäytön muutos'!$T$58="X",Taustaluvut!B677,IF('3. Maankäytön muutos'!$K$20="X",Taustaluvut!B650,""))</f>
        <v/>
      </c>
      <c r="D25" s="206" t="str">
        <f>IF('3. Maankäytön muutos'!$T$58="X",Taustaluvut!C677,IF('3. Maankäytön muutos'!$K$20="X",Taustaluvut!C650,""))</f>
        <v/>
      </c>
      <c r="E25" s="207" t="str">
        <f>IF('3. Maankäytön muutos'!$T$58="X",Taustaluvut!D677,IF('3. Maankäytön muutos'!$K$20="X",Taustaluvut!D650,""))</f>
        <v/>
      </c>
      <c r="F25" s="167"/>
      <c r="G25" s="48" t="str">
        <f>IF('3. Maankäytön muutos'!$T$58="X",Taustaluvut!F677,IF('3. Maankäytön muutos'!$K$20="X",Taustaluvut!F650,""))</f>
        <v/>
      </c>
      <c r="H25" s="206" t="str">
        <f>IF('3. Maankäytön muutos'!$T$58="X",Taustaluvut!G677,IF('3. Maankäytön muutos'!$K$20="X",Taustaluvut!G650,""))</f>
        <v/>
      </c>
      <c r="I25" s="207" t="str">
        <f>IF('3. Maankäytön muutos'!$T$58="X",Taustaluvut!H677,IF('3. Maankäytön muutos'!$K$20="X",Taustaluvut!H650,""))</f>
        <v/>
      </c>
      <c r="J25" s="167"/>
      <c r="K25" s="48" t="str">
        <f>IF('3. Maankäytön muutos'!$T$58="X",Taustaluvut!J677,IF('3. Maankäytön muutos'!$K$20="X",Taustaluvut!J650,""))</f>
        <v/>
      </c>
      <c r="L25" s="206" t="str">
        <f>IF('3. Maankäytön muutos'!$T$58="X",Taustaluvut!K677,IF('3. Maankäytön muutos'!$K$20="X",Taustaluvut!K650,""))</f>
        <v/>
      </c>
      <c r="M25" s="207" t="str">
        <f>IF('3. Maankäytön muutos'!$T$58="X",Taustaluvut!L677,IF('3. Maankäytön muutos'!$K$20="X",Taustaluvut!L650,""))</f>
        <v/>
      </c>
    </row>
    <row r="26" spans="2:13">
      <c r="B26" s="197" t="s">
        <v>47</v>
      </c>
      <c r="C26" s="48" t="str">
        <f>IF('3. Maankäytön muutos'!$T$58="X",Taustaluvut!B678,IF('3. Maankäytön muutos'!$K$20="X",Taustaluvut!B651,""))</f>
        <v/>
      </c>
      <c r="D26" s="206" t="str">
        <f>IF('3. Maankäytön muutos'!$T$58="X",Taustaluvut!C678,IF('3. Maankäytön muutos'!$K$20="X",Taustaluvut!C651,""))</f>
        <v/>
      </c>
      <c r="E26" s="207" t="str">
        <f>IF('3. Maankäytön muutos'!$T$58="X",Taustaluvut!D678,IF('3. Maankäytön muutos'!$K$20="X",Taustaluvut!D651,""))</f>
        <v/>
      </c>
      <c r="F26" s="167"/>
      <c r="G26" s="48" t="str">
        <f>IF('3. Maankäytön muutos'!$T$58="X",Taustaluvut!F678,IF('3. Maankäytön muutos'!$K$20="X",Taustaluvut!F651,""))</f>
        <v/>
      </c>
      <c r="H26" s="206" t="str">
        <f>IF('3. Maankäytön muutos'!$T$58="X",Taustaluvut!G678,IF('3. Maankäytön muutos'!$K$20="X",Taustaluvut!G651,""))</f>
        <v/>
      </c>
      <c r="I26" s="207" t="str">
        <f>IF('3. Maankäytön muutos'!$T$58="X",Taustaluvut!H678,IF('3. Maankäytön muutos'!$K$20="X",Taustaluvut!H651,""))</f>
        <v/>
      </c>
      <c r="J26" s="167"/>
      <c r="K26" s="48" t="str">
        <f>IF('3. Maankäytön muutos'!$T$58="X",Taustaluvut!J678,IF('3. Maankäytön muutos'!$K$20="X",Taustaluvut!J651,""))</f>
        <v/>
      </c>
      <c r="L26" s="206" t="str">
        <f>IF('3. Maankäytön muutos'!$T$58="X",Taustaluvut!K678,IF('3. Maankäytön muutos'!$K$20="X",Taustaluvut!K651,""))</f>
        <v/>
      </c>
      <c r="M26" s="207" t="str">
        <f>IF('3. Maankäytön muutos'!$T$58="X",Taustaluvut!L678,IF('3. Maankäytön muutos'!$K$20="X",Taustaluvut!L651,""))</f>
        <v/>
      </c>
    </row>
    <row r="27" spans="2:13">
      <c r="B27" s="197" t="s">
        <v>46</v>
      </c>
      <c r="C27" s="48" t="str">
        <f>IF('3. Maankäytön muutos'!$T$58="X",Taustaluvut!B679,IF('3. Maankäytön muutos'!$K$20="X",Taustaluvut!B652,""))</f>
        <v/>
      </c>
      <c r="D27" s="206" t="str">
        <f>IF('3. Maankäytön muutos'!$T$58="X",Taustaluvut!C679,IF('3. Maankäytön muutos'!$K$20="X",Taustaluvut!C652,""))</f>
        <v/>
      </c>
      <c r="E27" s="207" t="str">
        <f>IF('3. Maankäytön muutos'!$T$58="X",Taustaluvut!D679,IF('3. Maankäytön muutos'!$K$20="X",Taustaluvut!D652,""))</f>
        <v/>
      </c>
      <c r="F27" s="167"/>
      <c r="G27" s="48" t="str">
        <f>IF('3. Maankäytön muutos'!$T$58="X",Taustaluvut!F679,IF('3. Maankäytön muutos'!$K$20="X",Taustaluvut!F652,""))</f>
        <v/>
      </c>
      <c r="H27" s="206" t="str">
        <f>IF('3. Maankäytön muutos'!$T$58="X",Taustaluvut!G679,IF('3. Maankäytön muutos'!$K$20="X",Taustaluvut!G652,""))</f>
        <v/>
      </c>
      <c r="I27" s="207" t="str">
        <f>IF('3. Maankäytön muutos'!$T$58="X",Taustaluvut!H679,IF('3. Maankäytön muutos'!$K$20="X",Taustaluvut!H652,""))</f>
        <v/>
      </c>
      <c r="J27" s="167"/>
      <c r="K27" s="48" t="str">
        <f>IF('3. Maankäytön muutos'!$T$58="X",Taustaluvut!J679,IF('3. Maankäytön muutos'!$K$20="X",Taustaluvut!J652,""))</f>
        <v/>
      </c>
      <c r="L27" s="206" t="str">
        <f>IF('3. Maankäytön muutos'!$T$58="X",Taustaluvut!K679,IF('3. Maankäytön muutos'!$K$20="X",Taustaluvut!K652,""))</f>
        <v/>
      </c>
      <c r="M27" s="207" t="str">
        <f>IF('3. Maankäytön muutos'!$T$58="X",Taustaluvut!L679,IF('3. Maankäytön muutos'!$K$20="X",Taustaluvut!L652,""))</f>
        <v/>
      </c>
    </row>
    <row r="28" spans="2:13">
      <c r="B28" s="197" t="s">
        <v>27</v>
      </c>
      <c r="C28" s="48" t="str">
        <f>IF('3. Maankäytön muutos'!$T$58="X",Taustaluvut!B680,IF('3. Maankäytön muutos'!$K$20="X",Taustaluvut!B653,""))</f>
        <v/>
      </c>
      <c r="D28" s="206" t="str">
        <f>IF('3. Maankäytön muutos'!$T$58="X",Taustaluvut!C680,IF('3. Maankäytön muutos'!$K$20="X",Taustaluvut!C653,""))</f>
        <v/>
      </c>
      <c r="E28" s="207" t="str">
        <f>IF('3. Maankäytön muutos'!$T$58="X",Taustaluvut!D680,IF('3. Maankäytön muutos'!$K$20="X",Taustaluvut!D653,""))</f>
        <v/>
      </c>
      <c r="F28" s="167"/>
      <c r="G28" s="48" t="str">
        <f>IF('3. Maankäytön muutos'!$T$58="X",Taustaluvut!F680,IF('3. Maankäytön muutos'!$K$20="X",Taustaluvut!F653,""))</f>
        <v/>
      </c>
      <c r="H28" s="206" t="str">
        <f>IF('3. Maankäytön muutos'!$T$58="X",Taustaluvut!G680,IF('3. Maankäytön muutos'!$K$20="X",Taustaluvut!G653,""))</f>
        <v/>
      </c>
      <c r="I28" s="207" t="str">
        <f>IF('3. Maankäytön muutos'!$T$58="X",Taustaluvut!H680,IF('3. Maankäytön muutos'!$K$20="X",Taustaluvut!H653,""))</f>
        <v/>
      </c>
      <c r="J28" s="167"/>
      <c r="K28" s="48" t="str">
        <f>IF('3. Maankäytön muutos'!$T$58="X",Taustaluvut!J680,IF('3. Maankäytön muutos'!$K$20="X",Taustaluvut!J653,""))</f>
        <v/>
      </c>
      <c r="L28" s="206" t="str">
        <f>IF('3. Maankäytön muutos'!$T$58="X",Taustaluvut!K680,IF('3. Maankäytön muutos'!$K$20="X",Taustaluvut!K653,""))</f>
        <v/>
      </c>
      <c r="M28" s="207" t="str">
        <f>IF('3. Maankäytön muutos'!$T$58="X",Taustaluvut!L680,IF('3. Maankäytön muutos'!$K$20="X",Taustaluvut!L653,""))</f>
        <v/>
      </c>
    </row>
    <row r="29" spans="2:13">
      <c r="B29" s="19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2:13">
      <c r="B30" s="197" t="s">
        <v>42</v>
      </c>
      <c r="C30" s="240" t="str">
        <f>IF('3. Maankäytön muutos'!$T$58="X",Taustaluvut!B682,IF('3. Maankäytön muutos'!$K$20="X",Taustaluvut!B655,""))</f>
        <v/>
      </c>
      <c r="D30" s="243" t="str">
        <f>IF('3. Maankäytön muutos'!$T$58="X",Taustaluvut!C682,IF('3. Maankäytön muutos'!$K$20="X",Taustaluvut!C655,""))</f>
        <v/>
      </c>
      <c r="E30" s="247" t="str">
        <f>IF('3. Maankäytön muutos'!$T$58="X",Taustaluvut!D682,IF('3. Maankäytön muutos'!$K$20="X",Taustaluvut!D655,""))</f>
        <v/>
      </c>
      <c r="F30" s="167"/>
      <c r="G30" s="240" t="str">
        <f>IF('3. Maankäytön muutos'!$T$58="X",Taustaluvut!F682,IF('3. Maankäytön muutos'!$K$20="X",Taustaluvut!F655,""))</f>
        <v/>
      </c>
      <c r="H30" s="243" t="str">
        <f>IF('3. Maankäytön muutos'!$T$58="X",Taustaluvut!G682,IF('3. Maankäytön muutos'!$K$20="X",Taustaluvut!G655,""))</f>
        <v/>
      </c>
      <c r="I30" s="247" t="str">
        <f>IF('3. Maankäytön muutos'!$T$58="X",Taustaluvut!H682,IF('3. Maankäytön muutos'!$K$20="X",Taustaluvut!H655,""))</f>
        <v/>
      </c>
      <c r="J30" s="167"/>
      <c r="K30" s="240" t="str">
        <f>IF('3. Maankäytön muutos'!$T$58="X",Taustaluvut!J682,IF('3. Maankäytön muutos'!$K$20="X",Taustaluvut!J655,""))</f>
        <v/>
      </c>
      <c r="L30" s="243" t="str">
        <f>IF('3. Maankäytön muutos'!$T$58="X",Taustaluvut!K682,IF('3. Maankäytön muutos'!$K$20="X",Taustaluvut!K655,""))</f>
        <v/>
      </c>
      <c r="M30" s="247" t="str">
        <f>IF('3. Maankäytön muutos'!$T$58="X",Taustaluvut!L682,IF('3. Maankäytön muutos'!$K$20="X",Taustaluvut!L655,""))</f>
        <v/>
      </c>
    </row>
    <row r="31" spans="2:13">
      <c r="B31" s="174" t="s">
        <v>60</v>
      </c>
      <c r="C31" s="242" t="str">
        <f>IF('3. Maankäytön muutos'!$T$58="X",Taustaluvut!B683,IF('3. Maankäytön muutos'!$K$20="X",Taustaluvut!B656,""))</f>
        <v/>
      </c>
      <c r="D31" s="206" t="str">
        <f>IF('3. Maankäytön muutos'!$T$58="X",Taustaluvut!C683,IF('3. Maankäytön muutos'!$K$20="X",Taustaluvut!C656,""))</f>
        <v/>
      </c>
      <c r="E31" s="207" t="str">
        <f>IF('3. Maankäytön muutos'!$T$58="X",Taustaluvut!D683,IF('3. Maankäytön muutos'!$K$20="X",Taustaluvut!D656,""))</f>
        <v/>
      </c>
      <c r="F31" s="198"/>
      <c r="G31" s="48" t="str">
        <f>IF('3. Maankäytön muutos'!$T$58="X",Taustaluvut!F683,IF('3. Maankäytön muutos'!$K$20="X",Taustaluvut!F656,""))</f>
        <v/>
      </c>
      <c r="H31" s="206" t="str">
        <f>IF('3. Maankäytön muutos'!$T$58="X",Taustaluvut!G683,IF('3. Maankäytön muutos'!$K$20="X",Taustaluvut!G656,""))</f>
        <v/>
      </c>
      <c r="I31" s="207" t="str">
        <f>IF('3. Maankäytön muutos'!$T$58="X",Taustaluvut!H683,IF('3. Maankäytön muutos'!$K$20="X",Taustaluvut!H656,""))</f>
        <v/>
      </c>
      <c r="J31" s="198"/>
      <c r="K31" s="48" t="str">
        <f>IF('3. Maankäytön muutos'!$T$58="X",Taustaluvut!J683,IF('3. Maankäytön muutos'!$K$20="X",Taustaluvut!J656,""))</f>
        <v/>
      </c>
      <c r="L31" s="206" t="str">
        <f>IF('3. Maankäytön muutos'!$T$58="X",Taustaluvut!K683,IF('3. Maankäytön muutos'!$K$20="X",Taustaluvut!K656,""))</f>
        <v/>
      </c>
      <c r="M31" s="207" t="str">
        <f>IF('3. Maankäytön muutos'!$T$58="X",Taustaluvut!L683,IF('3. Maankäytön muutos'!$K$20="X",Taustaluvut!L656,""))</f>
        <v/>
      </c>
    </row>
    <row r="32" spans="2:13">
      <c r="B32" s="92" t="s">
        <v>243</v>
      </c>
    </row>
    <row r="33" spans="2:13">
      <c r="B33" s="92" t="s">
        <v>244</v>
      </c>
      <c r="C33" s="48" t="str">
        <f>IF('3. Maankäytön muutos'!$T$58="X",Taustaluvut!B685,IF('3. Maankäytön muutos'!$K$20="X",Taustaluvut!B658,""))</f>
        <v/>
      </c>
      <c r="D33" s="206" t="str">
        <f>IF('3. Maankäytön muutos'!$T$58="X",Taustaluvut!C685,IF('3. Maankäytön muutos'!$K$20="X",Taustaluvut!C658,""))</f>
        <v/>
      </c>
      <c r="E33" s="207" t="str">
        <f>IF('3. Maankäytön muutos'!$T$58="X",Taustaluvut!D685,IF('3. Maankäytön muutos'!$K$20="X",Taustaluvut!D658,""))</f>
        <v/>
      </c>
      <c r="G33" s="48" t="str">
        <f>IF('3. Maankäytön muutos'!$T$58="X",Taustaluvut!F685,IF('3. Maankäytön muutos'!$K$20="X",Taustaluvut!F658,""))</f>
        <v/>
      </c>
      <c r="H33" s="206" t="str">
        <f>IF('3. Maankäytön muutos'!$T$58="X",Taustaluvut!G685,IF('3. Maankäytön muutos'!$K$20="X",Taustaluvut!G658,""))</f>
        <v/>
      </c>
      <c r="I33" s="207" t="str">
        <f>IF('3. Maankäytön muutos'!$T$58="X",Taustaluvut!H685,IF('3. Maankäytön muutos'!$K$20="X",Taustaluvut!H658,""))</f>
        <v/>
      </c>
      <c r="K33" s="48" t="str">
        <f>IF('3. Maankäytön muutos'!$T$58="X",Taustaluvut!J685,IF('3. Maankäytön muutos'!$K$20="X",Taustaluvut!J658,""))</f>
        <v/>
      </c>
      <c r="L33" s="206" t="str">
        <f>IF('3. Maankäytön muutos'!$T$58="X",Taustaluvut!K685,IF('3. Maankäytön muutos'!$K$20="X",Taustaluvut!K658,""))</f>
        <v/>
      </c>
      <c r="M33" s="207" t="str">
        <f>IF('3. Maankäytön muutos'!$T$58="X",Taustaluvut!L685,IF('3. Maankäytön muutos'!$K$20="X",Taustaluvut!L658,""))</f>
        <v/>
      </c>
    </row>
    <row r="35" spans="2:13">
      <c r="B35" s="92" t="s">
        <v>72</v>
      </c>
      <c r="C35" s="48" t="str">
        <f>IF('3. Maankäytön muutos'!$T$58="X",Taustaluvut!B687,IF('3. Maankäytön muutos'!$K$20="X",Taustaluvut!B660,""))</f>
        <v/>
      </c>
      <c r="D35" s="206" t="str">
        <f>IF('3. Maankäytön muutos'!$T$58="X",Taustaluvut!C687,IF('3. Maankäytön muutos'!$K$20="X",Taustaluvut!C660,""))</f>
        <v/>
      </c>
      <c r="E35" s="207" t="str">
        <f>IF('3. Maankäytön muutos'!$T$58="X",Taustaluvut!D687,IF('3. Maankäytön muutos'!$K$20="X",Taustaluvut!D660,""))</f>
        <v/>
      </c>
      <c r="G35" s="48" t="str">
        <f>IF('3. Maankäytön muutos'!$T$58="X",Taustaluvut!F687,IF('3. Maankäytön muutos'!$K$20="X",Taustaluvut!F660,""))</f>
        <v/>
      </c>
      <c r="H35" s="206" t="str">
        <f>IF('3. Maankäytön muutos'!$T$58="X",Taustaluvut!G687,IF('3. Maankäytön muutos'!$K$20="X",Taustaluvut!G660,""))</f>
        <v/>
      </c>
      <c r="I35" s="207" t="str">
        <f>IF('3. Maankäytön muutos'!$T$58="X",Taustaluvut!H687,IF('3. Maankäytön muutos'!$K$20="X",Taustaluvut!H660,""))</f>
        <v/>
      </c>
      <c r="K35" s="48" t="str">
        <f>IF('3. Maankäytön muutos'!$T$58="X",Taustaluvut!J687,IF('3. Maankäytön muutos'!$K$20="X",Taustaluvut!J660,""))</f>
        <v/>
      </c>
      <c r="L35" s="206" t="str">
        <f>IF('3. Maankäytön muutos'!$T$58="X",Taustaluvut!K687,IF('3. Maankäytön muutos'!$K$20="X",Taustaluvut!K660,""))</f>
        <v/>
      </c>
      <c r="M35" s="207" t="str">
        <f>IF('3. Maankäytön muutos'!$T$58="X",Taustaluvut!L687,IF('3. Maankäytön muutos'!$K$20="X",Taustaluvut!L660,""))</f>
        <v/>
      </c>
    </row>
    <row r="37" spans="2:13">
      <c r="B37" s="92" t="s">
        <v>231</v>
      </c>
      <c r="C37" s="48" t="str">
        <f>IF('3. Maankäytön muutos'!$T$58="X",Taustaluvut!B689,IF('3. Maankäytön muutos'!$K$20="X",Taustaluvut!B662,""))</f>
        <v/>
      </c>
      <c r="D37" s="206" t="str">
        <f>IF('3. Maankäytön muutos'!$T$58="X",Taustaluvut!C689,IF('3. Maankäytön muutos'!$K$20="X",Taustaluvut!C662,""))</f>
        <v/>
      </c>
      <c r="E37" s="207" t="str">
        <f>IF('3. Maankäytön muutos'!$T$58="X",Taustaluvut!D689,IF('3. Maankäytön muutos'!$K$20="X",Taustaluvut!D662,""))</f>
        <v/>
      </c>
      <c r="G37" s="48" t="str">
        <f>IF('3. Maankäytön muutos'!$T$58="X",Taustaluvut!F689,IF('3. Maankäytön muutos'!$K$20="X",Taustaluvut!F662,""))</f>
        <v/>
      </c>
      <c r="H37" s="206" t="str">
        <f>IF('3. Maankäytön muutos'!$T$58="X",Taustaluvut!G689,IF('3. Maankäytön muutos'!$K$20="X",Taustaluvut!G662,""))</f>
        <v/>
      </c>
      <c r="I37" s="207" t="str">
        <f>IF('3. Maankäytön muutos'!$T$58="X",Taustaluvut!H689,IF('3. Maankäytön muutos'!$K$20="X",Taustaluvut!H662,""))</f>
        <v/>
      </c>
      <c r="K37" s="48" t="str">
        <f>IF('3. Maankäytön muutos'!$T$58="X",Taustaluvut!J689,IF('3. Maankäytön muutos'!$K$20="X",Taustaluvut!J662,""))</f>
        <v/>
      </c>
      <c r="L37" s="206" t="str">
        <f>IF('3. Maankäytön muutos'!$T$58="X",Taustaluvut!K689,IF('3. Maankäytön muutos'!$K$20="X",Taustaluvut!K662,""))</f>
        <v/>
      </c>
      <c r="M37" s="207" t="str">
        <f>IF('3. Maankäytön muutos'!$T$58="X",Taustaluvut!L689,IF('3. Maankäytön muutos'!$K$20="X",Taustaluvut!L662,""))</f>
        <v/>
      </c>
    </row>
  </sheetData>
  <sheetProtection password="CCC5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 enableFormatConditionsCalculation="0"/>
  <dimension ref="A1:AD689"/>
  <sheetViews>
    <sheetView topLeftCell="A602" workbookViewId="0">
      <selection activeCell="B633" sqref="B633"/>
    </sheetView>
  </sheetViews>
  <sheetFormatPr defaultColWidth="11" defaultRowHeight="15.75"/>
  <cols>
    <col min="1" max="1" width="21.875" bestFit="1" customWidth="1"/>
  </cols>
  <sheetData>
    <row r="1" spans="1:3" ht="21">
      <c r="A1" s="145">
        <f>IF('2. Perustiedot'!C3="x",'2. Perustiedot'!D3,IF('2. Perustiedot'!C4="x",'2. Perustiedot'!D4,IF('2. Perustiedot'!C5="x",'2. Perustiedot'!D5,IF('2. Perustiedot'!C6="x",'2. Perustiedot'!D6,IF('2. Perustiedot'!C7="x",'2. Perustiedot'!D7,)))))</f>
        <v>0</v>
      </c>
    </row>
    <row r="3" spans="1:3" ht="20.25">
      <c r="A3" s="139" t="s">
        <v>194</v>
      </c>
    </row>
    <row r="4" spans="1:3">
      <c r="A4" t="s">
        <v>163</v>
      </c>
    </row>
    <row r="5" spans="1:3">
      <c r="A5" t="s">
        <v>164</v>
      </c>
    </row>
    <row r="6" spans="1:3">
      <c r="A6" t="s">
        <v>162</v>
      </c>
      <c r="B6" t="s">
        <v>161</v>
      </c>
      <c r="C6" t="s">
        <v>73</v>
      </c>
    </row>
    <row r="7" spans="1:3">
      <c r="A7">
        <v>1</v>
      </c>
      <c r="B7">
        <v>-7.9000000000000001E-2</v>
      </c>
      <c r="C7">
        <v>-0.182</v>
      </c>
    </row>
    <row r="8" spans="1:3">
      <c r="A8">
        <v>50</v>
      </c>
      <c r="B8">
        <f>-81/1000</f>
        <v>-8.1000000000000003E-2</v>
      </c>
      <c r="C8">
        <f>-183/1000</f>
        <v>-0.183</v>
      </c>
    </row>
    <row r="9" spans="1:3">
      <c r="A9">
        <v>100</v>
      </c>
      <c r="B9">
        <v>-8.5000000000000006E-2</v>
      </c>
      <c r="C9">
        <v>-0.20300000000000001</v>
      </c>
    </row>
    <row r="11" spans="1:3" ht="18.75">
      <c r="A11" s="140" t="s">
        <v>200</v>
      </c>
    </row>
    <row r="12" spans="1:3">
      <c r="A12" t="s">
        <v>201</v>
      </c>
      <c r="B12">
        <f>353/2/1000*3.667</f>
        <v>0.6472254999999999</v>
      </c>
    </row>
    <row r="13" spans="1:3">
      <c r="A13" s="143" t="s">
        <v>202</v>
      </c>
    </row>
    <row r="14" spans="1:3">
      <c r="A14" s="143"/>
    </row>
    <row r="15" spans="1:3" ht="18.75">
      <c r="A15" s="140" t="s">
        <v>166</v>
      </c>
    </row>
    <row r="16" spans="1:3">
      <c r="A16" s="127" t="s">
        <v>167</v>
      </c>
    </row>
    <row r="17" spans="1:6">
      <c r="A17" t="s">
        <v>165</v>
      </c>
    </row>
    <row r="18" spans="1:6">
      <c r="A18" t="s">
        <v>248</v>
      </c>
    </row>
    <row r="20" spans="1:6" ht="18.75">
      <c r="A20" s="128" t="s">
        <v>199</v>
      </c>
    </row>
    <row r="21" spans="1:6">
      <c r="B21" t="s">
        <v>65</v>
      </c>
      <c r="C21" t="s">
        <v>66</v>
      </c>
      <c r="D21" t="s">
        <v>67</v>
      </c>
      <c r="E21" t="s">
        <v>68</v>
      </c>
      <c r="F21" t="s">
        <v>69</v>
      </c>
    </row>
    <row r="22" spans="1:6">
      <c r="A22" t="s">
        <v>52</v>
      </c>
      <c r="B22">
        <v>242</v>
      </c>
      <c r="C22">
        <v>274</v>
      </c>
      <c r="D22">
        <v>234</v>
      </c>
      <c r="E22">
        <v>200</v>
      </c>
      <c r="F22">
        <v>255</v>
      </c>
    </row>
    <row r="23" spans="1:6">
      <c r="A23" t="s">
        <v>51</v>
      </c>
      <c r="B23">
        <v>242</v>
      </c>
      <c r="C23">
        <v>274</v>
      </c>
      <c r="D23">
        <v>234</v>
      </c>
      <c r="E23">
        <v>200</v>
      </c>
      <c r="F23">
        <v>255</v>
      </c>
    </row>
    <row r="24" spans="1:6">
      <c r="A24" t="s">
        <v>53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>
      <c r="A25" t="s">
        <v>54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>
      <c r="A26" t="s">
        <v>47</v>
      </c>
      <c r="B26">
        <v>90</v>
      </c>
      <c r="C26">
        <v>62</v>
      </c>
      <c r="D26">
        <v>76</v>
      </c>
      <c r="E26">
        <v>61</v>
      </c>
      <c r="F26">
        <v>69</v>
      </c>
    </row>
    <row r="27" spans="1:6">
      <c r="A27" t="s">
        <v>46</v>
      </c>
      <c r="B27">
        <v>134</v>
      </c>
      <c r="C27">
        <v>58</v>
      </c>
      <c r="D27">
        <v>71</v>
      </c>
      <c r="E27">
        <v>76</v>
      </c>
      <c r="F27">
        <v>79</v>
      </c>
    </row>
    <row r="28" spans="1:6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>
      <c r="B29" t="s">
        <v>65</v>
      </c>
      <c r="C29" t="s">
        <v>66</v>
      </c>
      <c r="D29" t="s">
        <v>67</v>
      </c>
      <c r="E29" t="s">
        <v>68</v>
      </c>
      <c r="F29" t="s">
        <v>69</v>
      </c>
    </row>
    <row r="30" spans="1:6">
      <c r="A30" t="s">
        <v>7</v>
      </c>
      <c r="B30">
        <f>AVERAGE(C30:E30)</f>
        <v>19</v>
      </c>
      <c r="C30">
        <v>17</v>
      </c>
      <c r="D30">
        <v>25</v>
      </c>
      <c r="E30">
        <v>15</v>
      </c>
      <c r="F30">
        <v>15</v>
      </c>
    </row>
    <row r="31" spans="1:6">
      <c r="A31" t="s">
        <v>8</v>
      </c>
      <c r="B31">
        <v>121</v>
      </c>
      <c r="C31">
        <v>37</v>
      </c>
      <c r="D31">
        <v>38</v>
      </c>
      <c r="E31">
        <v>44</v>
      </c>
      <c r="F31">
        <v>50</v>
      </c>
    </row>
    <row r="32" spans="1:6">
      <c r="A32" t="s">
        <v>9</v>
      </c>
      <c r="B32">
        <v>146</v>
      </c>
      <c r="C32">
        <v>92</v>
      </c>
      <c r="D32">
        <v>91</v>
      </c>
      <c r="E32">
        <v>84</v>
      </c>
      <c r="F32">
        <v>107</v>
      </c>
    </row>
    <row r="33" spans="1:6">
      <c r="A33" t="s">
        <v>10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>
      <c r="A34" t="s">
        <v>11</v>
      </c>
      <c r="B34">
        <v>90</v>
      </c>
      <c r="C34">
        <v>62</v>
      </c>
      <c r="D34">
        <v>55</v>
      </c>
      <c r="E34">
        <v>46</v>
      </c>
      <c r="F34">
        <v>69</v>
      </c>
    </row>
    <row r="35" spans="1:6">
      <c r="A35" t="s">
        <v>12</v>
      </c>
      <c r="B35">
        <f>AVERAGE(D35:E35)</f>
        <v>62</v>
      </c>
      <c r="C35">
        <f>AVERAGE(D35:E35)</f>
        <v>62</v>
      </c>
      <c r="D35">
        <v>86</v>
      </c>
      <c r="E35">
        <v>38</v>
      </c>
      <c r="F35">
        <f>AVERAGE(D35:E35)</f>
        <v>62</v>
      </c>
    </row>
    <row r="36" spans="1:6">
      <c r="A36" t="s">
        <v>13</v>
      </c>
      <c r="B36">
        <f>AVERAGE(D36:E36)</f>
        <v>80.5</v>
      </c>
      <c r="C36">
        <f>AVERAGE(D36:E36)</f>
        <v>80.5</v>
      </c>
      <c r="D36">
        <v>97</v>
      </c>
      <c r="E36">
        <v>64</v>
      </c>
      <c r="F36">
        <f>AVERAGE(D36:E36)</f>
        <v>80.5</v>
      </c>
    </row>
    <row r="37" spans="1:6">
      <c r="A37" t="s">
        <v>14</v>
      </c>
      <c r="B37">
        <f>D37</f>
        <v>178</v>
      </c>
      <c r="C37">
        <f>D37</f>
        <v>178</v>
      </c>
      <c r="D37">
        <v>178</v>
      </c>
      <c r="E37">
        <f>D37</f>
        <v>178</v>
      </c>
      <c r="F37">
        <f>D37</f>
        <v>178</v>
      </c>
    </row>
    <row r="38" spans="1:6">
      <c r="A38" t="s">
        <v>15</v>
      </c>
      <c r="B38">
        <v>231</v>
      </c>
      <c r="C38">
        <v>241</v>
      </c>
      <c r="D38">
        <v>195</v>
      </c>
      <c r="E38">
        <v>125</v>
      </c>
      <c r="F38">
        <v>218</v>
      </c>
    </row>
    <row r="39" spans="1:6">
      <c r="A39" t="s">
        <v>16</v>
      </c>
      <c r="B39">
        <v>233</v>
      </c>
      <c r="C39">
        <v>296</v>
      </c>
      <c r="D39">
        <v>241</v>
      </c>
      <c r="E39">
        <v>202</v>
      </c>
      <c r="F39">
        <v>261</v>
      </c>
    </row>
    <row r="40" spans="1:6">
      <c r="A40" t="s">
        <v>17</v>
      </c>
      <c r="B40">
        <f>AVERAGE(B38:B39,B41)</f>
        <v>240</v>
      </c>
      <c r="C40">
        <v>222</v>
      </c>
      <c r="D40">
        <v>205</v>
      </c>
      <c r="E40">
        <v>164</v>
      </c>
      <c r="F40">
        <v>195</v>
      </c>
    </row>
    <row r="41" spans="1:6">
      <c r="A41" t="s">
        <v>18</v>
      </c>
      <c r="B41">
        <v>256</v>
      </c>
      <c r="C41">
        <v>234</v>
      </c>
      <c r="D41">
        <f>AVERAGE(D38:D40,D42)</f>
        <v>207.25</v>
      </c>
      <c r="E41">
        <v>183</v>
      </c>
      <c r="F41">
        <v>255</v>
      </c>
    </row>
    <row r="42" spans="1:6">
      <c r="A42" t="s">
        <v>19</v>
      </c>
      <c r="B42">
        <f>AVERAGE(B41,B38:B39)</f>
        <v>240</v>
      </c>
      <c r="C42">
        <f>AVERAGE(C38:C41)</f>
        <v>248.25</v>
      </c>
      <c r="D42">
        <v>188</v>
      </c>
      <c r="E42">
        <f>AVERAGE(E38:E41)</f>
        <v>168.5</v>
      </c>
      <c r="F42">
        <f>AVERAGE(F38:F41)</f>
        <v>232.25</v>
      </c>
    </row>
    <row r="43" spans="1:6">
      <c r="A43" t="s">
        <v>179</v>
      </c>
      <c r="B43">
        <f>AVERAGE(B38:B42)</f>
        <v>240</v>
      </c>
      <c r="C43">
        <f>AVERAGE(C38:C42)</f>
        <v>248.25</v>
      </c>
      <c r="D43">
        <f>AVERAGE(D38:D42)</f>
        <v>207.25</v>
      </c>
      <c r="E43">
        <f>AVERAGE(E38:E42)</f>
        <v>168.5</v>
      </c>
      <c r="F43">
        <f>AVERAGE(F38:F42)</f>
        <v>232.25</v>
      </c>
    </row>
    <row r="44" spans="1:6">
      <c r="A44" t="s">
        <v>180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>
      <c r="A45" t="s">
        <v>27</v>
      </c>
      <c r="B45">
        <v>0</v>
      </c>
      <c r="C45">
        <v>0</v>
      </c>
      <c r="D45">
        <v>0</v>
      </c>
      <c r="E45">
        <v>0</v>
      </c>
      <c r="F45">
        <v>0</v>
      </c>
    </row>
    <row r="47" spans="1:6">
      <c r="A47" s="128" t="s">
        <v>197</v>
      </c>
    </row>
    <row r="48" spans="1:6">
      <c r="B48" t="s">
        <v>65</v>
      </c>
      <c r="C48" t="s">
        <v>66</v>
      </c>
      <c r="D48" t="s">
        <v>67</v>
      </c>
      <c r="E48" t="s">
        <v>68</v>
      </c>
      <c r="F48" t="s">
        <v>69</v>
      </c>
    </row>
    <row r="49" spans="1:6">
      <c r="A49" t="s">
        <v>52</v>
      </c>
      <c r="B49">
        <v>399</v>
      </c>
      <c r="C49">
        <v>407</v>
      </c>
      <c r="D49">
        <v>351</v>
      </c>
      <c r="E49">
        <v>298</v>
      </c>
      <c r="F49">
        <v>408</v>
      </c>
    </row>
    <row r="50" spans="1:6">
      <c r="A50" t="s">
        <v>51</v>
      </c>
      <c r="B50">
        <f>533*3.667</f>
        <v>1954.511</v>
      </c>
      <c r="C50">
        <f>533*3.667</f>
        <v>1954.511</v>
      </c>
      <c r="D50">
        <f>533*3.667</f>
        <v>1954.511</v>
      </c>
      <c r="E50">
        <f>533*3.667</f>
        <v>1954.511</v>
      </c>
      <c r="F50">
        <f>533*3.667</f>
        <v>1954.511</v>
      </c>
    </row>
    <row r="51" spans="1:6">
      <c r="A51" t="s">
        <v>53</v>
      </c>
      <c r="B51">
        <v>224</v>
      </c>
      <c r="C51">
        <v>245</v>
      </c>
      <c r="D51">
        <v>220</v>
      </c>
      <c r="E51">
        <v>212</v>
      </c>
      <c r="F51">
        <v>216</v>
      </c>
    </row>
    <row r="52" spans="1:6">
      <c r="A52" t="s">
        <v>54</v>
      </c>
      <c r="B52">
        <f>166*3.667</f>
        <v>608.72199999999998</v>
      </c>
      <c r="C52">
        <f>166*3.667</f>
        <v>608.72199999999998</v>
      </c>
      <c r="D52">
        <f>166*3.667</f>
        <v>608.72199999999998</v>
      </c>
      <c r="E52">
        <f>166*3.667</f>
        <v>608.72199999999998</v>
      </c>
      <c r="F52">
        <f>166*3.667</f>
        <v>608.72199999999998</v>
      </c>
    </row>
    <row r="53" spans="1:6">
      <c r="A53" t="s">
        <v>47</v>
      </c>
      <c r="B53">
        <v>182</v>
      </c>
      <c r="C53">
        <v>182</v>
      </c>
      <c r="D53">
        <v>183</v>
      </c>
      <c r="E53">
        <v>191</v>
      </c>
      <c r="F53">
        <v>182</v>
      </c>
    </row>
    <row r="54" spans="1:6">
      <c r="A54" t="s">
        <v>46</v>
      </c>
      <c r="B54">
        <v>184</v>
      </c>
      <c r="C54">
        <v>180</v>
      </c>
      <c r="D54">
        <v>187</v>
      </c>
      <c r="E54">
        <v>192</v>
      </c>
      <c r="F54">
        <v>184</v>
      </c>
    </row>
    <row r="55" spans="1:6">
      <c r="A55" t="s">
        <v>27</v>
      </c>
      <c r="B55">
        <f>0.9*B57</f>
        <v>145.80000000000001</v>
      </c>
      <c r="C55">
        <f t="shared" ref="C55:F55" si="0">0.9*C57</f>
        <v>145.80000000000001</v>
      </c>
      <c r="D55">
        <f t="shared" si="0"/>
        <v>145.80000000000001</v>
      </c>
      <c r="E55">
        <f t="shared" si="0"/>
        <v>145.80000000000001</v>
      </c>
      <c r="F55">
        <f t="shared" si="0"/>
        <v>145.80000000000001</v>
      </c>
    </row>
    <row r="56" spans="1:6">
      <c r="B56" t="s">
        <v>65</v>
      </c>
      <c r="C56" t="s">
        <v>66</v>
      </c>
      <c r="D56" t="s">
        <v>67</v>
      </c>
      <c r="E56" t="s">
        <v>68</v>
      </c>
      <c r="F56" t="s">
        <v>69</v>
      </c>
    </row>
    <row r="57" spans="1:6">
      <c r="A57" t="s">
        <v>7</v>
      </c>
      <c r="B57">
        <v>162</v>
      </c>
      <c r="C57">
        <v>162</v>
      </c>
      <c r="D57">
        <v>162</v>
      </c>
      <c r="E57">
        <v>162</v>
      </c>
      <c r="F57">
        <v>162</v>
      </c>
    </row>
    <row r="58" spans="1:6">
      <c r="A58" t="s">
        <v>8</v>
      </c>
      <c r="B58">
        <v>170</v>
      </c>
      <c r="C58">
        <v>170</v>
      </c>
      <c r="D58">
        <v>170</v>
      </c>
      <c r="E58">
        <v>170</v>
      </c>
      <c r="F58">
        <v>170</v>
      </c>
    </row>
    <row r="59" spans="1:6">
      <c r="A59" t="s">
        <v>9</v>
      </c>
      <c r="B59">
        <v>198</v>
      </c>
      <c r="C59">
        <v>198</v>
      </c>
      <c r="D59">
        <v>198</v>
      </c>
      <c r="E59">
        <v>198</v>
      </c>
      <c r="F59">
        <v>198</v>
      </c>
    </row>
    <row r="60" spans="1:6">
      <c r="A60" t="s">
        <v>10</v>
      </c>
      <c r="B60">
        <v>224</v>
      </c>
      <c r="C60">
        <v>245</v>
      </c>
      <c r="D60">
        <v>220</v>
      </c>
      <c r="E60">
        <v>212</v>
      </c>
      <c r="F60">
        <v>216</v>
      </c>
    </row>
    <row r="61" spans="1:6">
      <c r="A61" t="s">
        <v>11</v>
      </c>
      <c r="B61">
        <v>182</v>
      </c>
      <c r="C61">
        <v>182</v>
      </c>
      <c r="D61">
        <v>182</v>
      </c>
      <c r="E61">
        <v>182</v>
      </c>
      <c r="F61">
        <v>182</v>
      </c>
    </row>
    <row r="62" spans="1:6">
      <c r="A62" t="s">
        <v>12</v>
      </c>
      <c r="B62">
        <v>182</v>
      </c>
      <c r="C62">
        <v>182</v>
      </c>
      <c r="D62">
        <v>182</v>
      </c>
      <c r="E62">
        <v>182</v>
      </c>
      <c r="F62">
        <v>182</v>
      </c>
    </row>
    <row r="63" spans="1:6">
      <c r="A63" t="s">
        <v>13</v>
      </c>
      <c r="B63">
        <v>192</v>
      </c>
      <c r="C63">
        <v>192</v>
      </c>
      <c r="D63">
        <v>192</v>
      </c>
      <c r="E63">
        <v>192</v>
      </c>
      <c r="F63">
        <v>192</v>
      </c>
    </row>
    <row r="64" spans="1:6">
      <c r="A64" t="s">
        <v>14</v>
      </c>
      <c r="B64">
        <v>182</v>
      </c>
      <c r="C64">
        <v>182</v>
      </c>
      <c r="D64">
        <v>182</v>
      </c>
      <c r="E64">
        <v>182</v>
      </c>
      <c r="F64">
        <v>182</v>
      </c>
    </row>
    <row r="65" spans="1:6">
      <c r="A65" t="s">
        <v>15</v>
      </c>
      <c r="B65">
        <v>320</v>
      </c>
      <c r="C65">
        <v>349</v>
      </c>
      <c r="D65">
        <v>289</v>
      </c>
      <c r="E65">
        <v>236</v>
      </c>
      <c r="F65">
        <v>298</v>
      </c>
    </row>
    <row r="66" spans="1:6">
      <c r="A66" t="s">
        <v>16</v>
      </c>
      <c r="B66">
        <v>388</v>
      </c>
      <c r="C66">
        <v>444</v>
      </c>
      <c r="D66">
        <v>361</v>
      </c>
      <c r="E66">
        <v>300</v>
      </c>
      <c r="F66">
        <v>413</v>
      </c>
    </row>
    <row r="67" spans="1:6">
      <c r="A67" t="s">
        <v>17</v>
      </c>
      <c r="B67">
        <f>AVERAGE(B65:B66,B68)</f>
        <v>375.66666666666669</v>
      </c>
      <c r="C67">
        <v>383</v>
      </c>
      <c r="D67">
        <v>319</v>
      </c>
      <c r="E67">
        <v>262</v>
      </c>
      <c r="F67">
        <v>447</v>
      </c>
    </row>
    <row r="68" spans="1:6">
      <c r="A68" t="s">
        <v>18</v>
      </c>
      <c r="B68">
        <v>419</v>
      </c>
      <c r="C68">
        <v>303</v>
      </c>
      <c r="D68">
        <f>AVERAGE(D65:D67,D69)</f>
        <v>322.25</v>
      </c>
      <c r="E68">
        <v>254</v>
      </c>
      <c r="F68">
        <v>421</v>
      </c>
    </row>
    <row r="69" spans="1:6">
      <c r="A69" t="s">
        <v>19</v>
      </c>
      <c r="B69">
        <f>AVERAGE(B65:B66,B68)</f>
        <v>375.66666666666669</v>
      </c>
      <c r="C69">
        <f>AVERAGE(C65:C68)</f>
        <v>369.75</v>
      </c>
      <c r="D69">
        <v>320</v>
      </c>
      <c r="E69">
        <f>AVERAGE(E65:E68)</f>
        <v>263</v>
      </c>
      <c r="F69">
        <f>AVERAGE(F65:F68)</f>
        <v>394.75</v>
      </c>
    </row>
    <row r="70" spans="1:6">
      <c r="A70" t="s">
        <v>179</v>
      </c>
      <c r="B70">
        <f>533*3.667</f>
        <v>1954.511</v>
      </c>
      <c r="C70">
        <f>533*3.667</f>
        <v>1954.511</v>
      </c>
      <c r="D70">
        <f>533*3.667</f>
        <v>1954.511</v>
      </c>
      <c r="E70">
        <f>533*3.667</f>
        <v>1954.511</v>
      </c>
      <c r="F70">
        <f>533*3.667</f>
        <v>1954.511</v>
      </c>
    </row>
    <row r="71" spans="1:6">
      <c r="A71" t="s">
        <v>180</v>
      </c>
      <c r="B71">
        <f>166*3.667</f>
        <v>608.72199999999998</v>
      </c>
      <c r="C71">
        <f>166*3.667</f>
        <v>608.72199999999998</v>
      </c>
      <c r="D71">
        <f>166*3.667</f>
        <v>608.72199999999998</v>
      </c>
      <c r="E71">
        <f>166*3.667</f>
        <v>608.72199999999998</v>
      </c>
      <c r="F71">
        <f>166*3.667</f>
        <v>608.72199999999998</v>
      </c>
    </row>
    <row r="72" spans="1:6">
      <c r="A72" t="s">
        <v>27</v>
      </c>
      <c r="B72">
        <f>B57*0.9</f>
        <v>145.80000000000001</v>
      </c>
      <c r="C72">
        <f>C57*0.9</f>
        <v>145.80000000000001</v>
      </c>
      <c r="D72">
        <f>D57*0.9</f>
        <v>145.80000000000001</v>
      </c>
      <c r="E72">
        <f>E57*0.9</f>
        <v>145.80000000000001</v>
      </c>
      <c r="F72">
        <f>F57*0.9</f>
        <v>145.80000000000001</v>
      </c>
    </row>
    <row r="74" spans="1:6">
      <c r="A74" s="128" t="s">
        <v>198</v>
      </c>
    </row>
    <row r="75" spans="1:6">
      <c r="B75" t="s">
        <v>65</v>
      </c>
      <c r="C75" t="s">
        <v>66</v>
      </c>
      <c r="D75" t="s">
        <v>67</v>
      </c>
      <c r="E75" t="s">
        <v>68</v>
      </c>
      <c r="F75" t="s">
        <v>69</v>
      </c>
    </row>
    <row r="76" spans="1:6">
      <c r="A76" t="s">
        <v>52</v>
      </c>
      <c r="B76">
        <v>319</v>
      </c>
      <c r="C76">
        <v>348</v>
      </c>
      <c r="D76">
        <v>357</v>
      </c>
      <c r="E76">
        <v>273</v>
      </c>
      <c r="F76">
        <v>330</v>
      </c>
    </row>
    <row r="77" spans="1:6">
      <c r="A77" t="s">
        <v>51</v>
      </c>
      <c r="B77">
        <f>533*3.667</f>
        <v>1954.511</v>
      </c>
      <c r="C77">
        <f>533*3.667</f>
        <v>1954.511</v>
      </c>
      <c r="D77">
        <f>533*3.667</f>
        <v>1954.511</v>
      </c>
      <c r="E77">
        <f>533*3.667</f>
        <v>1954.511</v>
      </c>
      <c r="F77">
        <f>533*3.667</f>
        <v>1954.511</v>
      </c>
    </row>
    <row r="78" spans="1:6">
      <c r="A78" t="s">
        <v>53</v>
      </c>
      <c r="B78">
        <v>224</v>
      </c>
      <c r="C78">
        <v>245</v>
      </c>
      <c r="D78">
        <v>220</v>
      </c>
      <c r="E78">
        <v>212</v>
      </c>
      <c r="F78">
        <v>216</v>
      </c>
    </row>
    <row r="79" spans="1:6">
      <c r="A79" t="s">
        <v>54</v>
      </c>
      <c r="B79">
        <f>166*3.667</f>
        <v>608.72199999999998</v>
      </c>
      <c r="C79">
        <f>166*3.667</f>
        <v>608.72199999999998</v>
      </c>
      <c r="D79">
        <f>166*3.667</f>
        <v>608.72199999999998</v>
      </c>
      <c r="E79">
        <f>166*3.667</f>
        <v>608.72199999999998</v>
      </c>
      <c r="F79">
        <f>166*3.667</f>
        <v>608.72199999999998</v>
      </c>
    </row>
    <row r="80" spans="1:6">
      <c r="A80" t="s">
        <v>47</v>
      </c>
      <c r="B80">
        <v>115</v>
      </c>
      <c r="C80">
        <v>115</v>
      </c>
      <c r="D80">
        <v>115</v>
      </c>
      <c r="E80">
        <v>115</v>
      </c>
      <c r="F80">
        <v>115</v>
      </c>
    </row>
    <row r="81" spans="1:6">
      <c r="A81" t="s">
        <v>46</v>
      </c>
      <c r="B81">
        <v>103</v>
      </c>
      <c r="C81">
        <v>103</v>
      </c>
      <c r="D81">
        <v>103</v>
      </c>
      <c r="E81">
        <v>103</v>
      </c>
      <c r="F81">
        <v>103</v>
      </c>
    </row>
    <row r="82" spans="1:6">
      <c r="A82" t="s">
        <v>27</v>
      </c>
      <c r="B82">
        <f>0.9*B84</f>
        <v>72.900000000000006</v>
      </c>
      <c r="C82">
        <f t="shared" ref="C82:F82" si="1">0.9*C84</f>
        <v>72.900000000000006</v>
      </c>
      <c r="D82">
        <f t="shared" si="1"/>
        <v>72.900000000000006</v>
      </c>
      <c r="E82">
        <f t="shared" si="1"/>
        <v>72.900000000000006</v>
      </c>
      <c r="F82">
        <f t="shared" si="1"/>
        <v>72.900000000000006</v>
      </c>
    </row>
    <row r="83" spans="1:6">
      <c r="B83" t="s">
        <v>65</v>
      </c>
      <c r="C83" t="s">
        <v>66</v>
      </c>
      <c r="D83" t="s">
        <v>67</v>
      </c>
      <c r="E83" t="s">
        <v>68</v>
      </c>
      <c r="F83" t="s">
        <v>69</v>
      </c>
    </row>
    <row r="84" spans="1:6">
      <c r="A84" t="s">
        <v>7</v>
      </c>
      <c r="B84">
        <v>81</v>
      </c>
      <c r="C84">
        <v>81</v>
      </c>
      <c r="D84">
        <v>81</v>
      </c>
      <c r="E84">
        <v>81</v>
      </c>
      <c r="F84">
        <v>81</v>
      </c>
    </row>
    <row r="85" spans="1:6">
      <c r="A85" t="s">
        <v>8</v>
      </c>
      <c r="B85">
        <v>93</v>
      </c>
      <c r="C85">
        <v>93</v>
      </c>
      <c r="D85">
        <v>93</v>
      </c>
      <c r="E85">
        <v>93</v>
      </c>
      <c r="F85">
        <v>93</v>
      </c>
    </row>
    <row r="86" spans="1:6">
      <c r="A86" t="s">
        <v>9</v>
      </c>
      <c r="B86">
        <v>134</v>
      </c>
      <c r="C86">
        <v>134</v>
      </c>
      <c r="D86">
        <v>134</v>
      </c>
      <c r="E86">
        <v>134</v>
      </c>
      <c r="F86">
        <v>134</v>
      </c>
    </row>
    <row r="87" spans="1:6">
      <c r="A87" t="s">
        <v>10</v>
      </c>
      <c r="B87">
        <v>224</v>
      </c>
      <c r="C87">
        <v>245</v>
      </c>
      <c r="D87">
        <v>220</v>
      </c>
      <c r="E87">
        <v>212</v>
      </c>
      <c r="F87">
        <v>216</v>
      </c>
    </row>
    <row r="88" spans="1:6">
      <c r="A88" t="s">
        <v>11</v>
      </c>
      <c r="B88">
        <v>111</v>
      </c>
      <c r="C88">
        <v>111</v>
      </c>
      <c r="D88">
        <v>111</v>
      </c>
      <c r="E88">
        <v>111</v>
      </c>
      <c r="F88">
        <v>111</v>
      </c>
    </row>
    <row r="89" spans="1:6">
      <c r="A89" t="s">
        <v>12</v>
      </c>
      <c r="B89">
        <v>111</v>
      </c>
      <c r="C89">
        <v>111</v>
      </c>
      <c r="D89">
        <v>111</v>
      </c>
      <c r="E89">
        <v>111</v>
      </c>
      <c r="F89">
        <v>111</v>
      </c>
    </row>
    <row r="90" spans="1:6">
      <c r="A90" t="s">
        <v>13</v>
      </c>
      <c r="B90">
        <v>126</v>
      </c>
      <c r="C90">
        <v>126</v>
      </c>
      <c r="D90">
        <v>126</v>
      </c>
      <c r="E90">
        <v>126</v>
      </c>
      <c r="F90">
        <v>126</v>
      </c>
    </row>
    <row r="91" spans="1:6">
      <c r="A91" t="s">
        <v>14</v>
      </c>
      <c r="B91">
        <v>111</v>
      </c>
      <c r="C91">
        <v>111</v>
      </c>
      <c r="D91">
        <v>111</v>
      </c>
      <c r="E91">
        <v>111</v>
      </c>
      <c r="F91">
        <v>111</v>
      </c>
    </row>
    <row r="92" spans="1:6">
      <c r="A92" t="s">
        <v>15</v>
      </c>
      <c r="B92">
        <v>262</v>
      </c>
      <c r="C92">
        <v>289</v>
      </c>
      <c r="D92">
        <v>296</v>
      </c>
      <c r="E92">
        <v>225</v>
      </c>
      <c r="F92">
        <v>276</v>
      </c>
    </row>
    <row r="93" spans="1:6">
      <c r="A93" t="s">
        <v>16</v>
      </c>
      <c r="B93">
        <v>300</v>
      </c>
      <c r="C93">
        <v>329</v>
      </c>
      <c r="D93">
        <v>334</v>
      </c>
      <c r="E93">
        <v>258</v>
      </c>
      <c r="F93">
        <v>312</v>
      </c>
    </row>
    <row r="94" spans="1:6">
      <c r="A94" t="s">
        <v>17</v>
      </c>
      <c r="B94">
        <v>300</v>
      </c>
      <c r="C94">
        <v>329</v>
      </c>
      <c r="D94">
        <v>334</v>
      </c>
      <c r="E94">
        <v>258</v>
      </c>
      <c r="F94">
        <v>312</v>
      </c>
    </row>
    <row r="95" spans="1:6">
      <c r="A95" t="s">
        <v>18</v>
      </c>
      <c r="B95">
        <v>274</v>
      </c>
      <c r="C95">
        <v>304</v>
      </c>
      <c r="D95">
        <v>309</v>
      </c>
      <c r="E95">
        <v>234</v>
      </c>
      <c r="F95">
        <v>289</v>
      </c>
    </row>
    <row r="96" spans="1:6">
      <c r="A96" t="s">
        <v>19</v>
      </c>
      <c r="B96">
        <v>460</v>
      </c>
      <c r="C96">
        <v>488</v>
      </c>
      <c r="D96">
        <v>514</v>
      </c>
      <c r="E96">
        <v>389</v>
      </c>
      <c r="F96">
        <v>460</v>
      </c>
    </row>
    <row r="97" spans="1:6">
      <c r="A97" t="s">
        <v>179</v>
      </c>
      <c r="B97">
        <f>533*3.667</f>
        <v>1954.511</v>
      </c>
      <c r="C97">
        <f>533*3.667</f>
        <v>1954.511</v>
      </c>
      <c r="D97">
        <f>533*3.667</f>
        <v>1954.511</v>
      </c>
      <c r="E97">
        <f>533*3.667</f>
        <v>1954.511</v>
      </c>
      <c r="F97">
        <f>533*3.667</f>
        <v>1954.511</v>
      </c>
    </row>
    <row r="98" spans="1:6">
      <c r="A98" t="s">
        <v>180</v>
      </c>
      <c r="B98">
        <f>166*3.667</f>
        <v>608.72199999999998</v>
      </c>
      <c r="C98">
        <f>166*3.667</f>
        <v>608.72199999999998</v>
      </c>
      <c r="D98">
        <f>166*3.667</f>
        <v>608.72199999999998</v>
      </c>
      <c r="E98">
        <f>166*3.667</f>
        <v>608.72199999999998</v>
      </c>
      <c r="F98">
        <f>166*3.667</f>
        <v>608.72199999999998</v>
      </c>
    </row>
    <row r="99" spans="1:6">
      <c r="A99" t="s">
        <v>27</v>
      </c>
      <c r="B99">
        <f>B84*0.9</f>
        <v>72.900000000000006</v>
      </c>
      <c r="C99">
        <f>C84*0.9</f>
        <v>72.900000000000006</v>
      </c>
      <c r="D99">
        <f>D84*0.9</f>
        <v>72.900000000000006</v>
      </c>
      <c r="E99">
        <f>E84*0.9</f>
        <v>72.900000000000006</v>
      </c>
      <c r="F99">
        <f>F84*0.9</f>
        <v>72.900000000000006</v>
      </c>
    </row>
    <row r="101" spans="1:6" ht="18.75">
      <c r="A101" s="128" t="s">
        <v>196</v>
      </c>
    </row>
    <row r="102" spans="1:6">
      <c r="B102" t="s">
        <v>71</v>
      </c>
      <c r="C102" t="s">
        <v>70</v>
      </c>
    </row>
    <row r="103" spans="1:6">
      <c r="A103" t="s">
        <v>52</v>
      </c>
      <c r="B103" s="87">
        <f>IF('2. Perustiedot'!$C$3="x",Taustaluvut!B49,IF('2. Perustiedot'!$C$4="x",C49,IF('2. Perustiedot'!$C$5="x",D49,IF('2. Perustiedot'!$C$6="x",E49,IF('2. Perustiedot'!$C$7="x",F49,)))))</f>
        <v>0</v>
      </c>
      <c r="C103" s="87">
        <f>IF('2. Perustiedot'!$C$3="x",Taustaluvut!B22,IF('2. Perustiedot'!$C$4="x",C22,IF('2. Perustiedot'!$C$5="x",D22,IF('2. Perustiedot'!$C$6="x",E22,IF('2. Perustiedot'!$C$7="x",F22,)))))</f>
        <v>0</v>
      </c>
    </row>
    <row r="104" spans="1:6">
      <c r="A104" t="s">
        <v>51</v>
      </c>
      <c r="B104" s="87">
        <f>IF('2. Perustiedot'!$C$3="x",Taustaluvut!B50,IF('2. Perustiedot'!$C$4="x",C50,IF('2. Perustiedot'!$C$5="x",D50,IF('2. Perustiedot'!$C$6="x",E50,IF('2. Perustiedot'!$C$7="x",F50,)))))</f>
        <v>0</v>
      </c>
      <c r="C104" s="87">
        <f>IF('2. Perustiedot'!$C$3="x",Taustaluvut!B23,IF('2. Perustiedot'!$C$4="x",C23,IF('2. Perustiedot'!$C$5="x",D23,IF('2. Perustiedot'!$C$6="x",E23,IF('2. Perustiedot'!$C$7="x",F23,)))))</f>
        <v>0</v>
      </c>
    </row>
    <row r="105" spans="1:6">
      <c r="A105" t="s">
        <v>53</v>
      </c>
      <c r="B105" s="87">
        <f>IF('2. Perustiedot'!$C$3="x",Taustaluvut!B51,IF('2. Perustiedot'!$C$4="x",C51,IF('2. Perustiedot'!$C$5="x",D51,IF('2. Perustiedot'!$C$6="x",E51,IF('2. Perustiedot'!$C$7="x",F51,)))))</f>
        <v>0</v>
      </c>
      <c r="C105" s="87">
        <f>IF('2. Perustiedot'!$C$3="x",Taustaluvut!B24,IF('2. Perustiedot'!$C$4="x",C24,IF('2. Perustiedot'!$C$5="x",D24,IF('2. Perustiedot'!$C$6="x",E24,IF('2. Perustiedot'!$C$7="x",F24,)))))</f>
        <v>0</v>
      </c>
    </row>
    <row r="106" spans="1:6">
      <c r="A106" t="s">
        <v>54</v>
      </c>
      <c r="B106" s="87">
        <f>IF('2. Perustiedot'!$C$3="x",Taustaluvut!B52,IF('2. Perustiedot'!$C$4="x",C52,IF('2. Perustiedot'!$C$5="x",D52,IF('2. Perustiedot'!$C$6="x",E52,IF('2. Perustiedot'!$C$7="x",F52,)))))</f>
        <v>0</v>
      </c>
      <c r="C106" s="87">
        <f>IF('2. Perustiedot'!$C$3="x",Taustaluvut!B25,IF('2. Perustiedot'!$C$4="x",C25,IF('2. Perustiedot'!$C$5="x",D25,IF('2. Perustiedot'!$C$6="x",E25,IF('2. Perustiedot'!$C$7="x",F25,)))))</f>
        <v>0</v>
      </c>
    </row>
    <row r="107" spans="1:6">
      <c r="A107" t="s">
        <v>47</v>
      </c>
      <c r="B107" s="87">
        <f>IF('2. Perustiedot'!$C$3="x",Taustaluvut!B53,IF('2. Perustiedot'!$C$4="x",C53,IF('2. Perustiedot'!$C$5="x",D53,IF('2. Perustiedot'!$C$6="x",E53,IF('2. Perustiedot'!$C$7="x",F53,)))))</f>
        <v>0</v>
      </c>
      <c r="C107" s="87">
        <f>IF('2. Perustiedot'!$C$3="x",Taustaluvut!B26,IF('2. Perustiedot'!$C$4="x",C26,IF('2. Perustiedot'!$C$5="x",D26,IF('2. Perustiedot'!$C$6="x",E26,IF('2. Perustiedot'!$C$7="x",F26,)))))</f>
        <v>0</v>
      </c>
    </row>
    <row r="108" spans="1:6">
      <c r="A108" t="s">
        <v>46</v>
      </c>
      <c r="B108" s="87">
        <f>IF('2. Perustiedot'!$C$3="x",Taustaluvut!B54,IF('2. Perustiedot'!$C$4="x",C54,IF('2. Perustiedot'!$C$5="x",D54,IF('2. Perustiedot'!$C$6="x",E54,IF('2. Perustiedot'!$C$7="x",F54,)))))</f>
        <v>0</v>
      </c>
      <c r="C108" s="87">
        <f>IF('2. Perustiedot'!$C$3="x",Taustaluvut!B27,IF('2. Perustiedot'!$C$4="x",C27,IF('2. Perustiedot'!$C$5="x",D27,IF('2. Perustiedot'!$C$6="x",E27,IF('2. Perustiedot'!$C$7="x",F27,)))))</f>
        <v>0</v>
      </c>
    </row>
    <row r="109" spans="1:6">
      <c r="A109" t="s">
        <v>27</v>
      </c>
      <c r="B109" s="87">
        <f>IF('2. Perustiedot'!$C$3="x",Taustaluvut!B55,IF('2. Perustiedot'!$C$4="x",C55,IF('2. Perustiedot'!$C$5="x",D55,IF('2. Perustiedot'!$C$6="x",E55,IF('2. Perustiedot'!$C$7="x",F55,)))))</f>
        <v>0</v>
      </c>
      <c r="C109" s="87">
        <f>IF('2. Perustiedot'!$C$3="x",Taustaluvut!B28,IF('2. Perustiedot'!$C$4="x",C28,IF('2. Perustiedot'!$C$5="x",D28,IF('2. Perustiedot'!$C$6="x",E28,IF('2. Perustiedot'!$C$7="x",F28,)))))</f>
        <v>0</v>
      </c>
    </row>
    <row r="110" spans="1:6">
      <c r="B110" s="87"/>
      <c r="C110" s="87"/>
    </row>
    <row r="111" spans="1:6">
      <c r="B111" t="s">
        <v>71</v>
      </c>
      <c r="C111" t="s">
        <v>70</v>
      </c>
    </row>
    <row r="112" spans="1:6">
      <c r="A112" t="s">
        <v>7</v>
      </c>
      <c r="B112" s="87">
        <f>IF('2. Perustiedot'!$C$3="x",Taustaluvut!B57,IF('2. Perustiedot'!$C$4="x",C57,IF('2. Perustiedot'!$C$5="x",D57,IF('2. Perustiedot'!$C$6="x",E57,IF('2. Perustiedot'!$C$7="x",F57,)))))</f>
        <v>0</v>
      </c>
      <c r="C112" s="87">
        <f>IF('2. Perustiedot'!$C$3="x",Taustaluvut!B30,IF('2. Perustiedot'!$C$4="x",C30,IF('2. Perustiedot'!$C$5="x",D30,IF('2. Perustiedot'!$C$6="x",E30,IF('2. Perustiedot'!$C$7="x",F30,)))))</f>
        <v>0</v>
      </c>
    </row>
    <row r="113" spans="1:3">
      <c r="A113" t="s">
        <v>8</v>
      </c>
      <c r="B113" s="87">
        <f>IF('2. Perustiedot'!$C$3="x",Taustaluvut!B58,IF('2. Perustiedot'!$C$4="x",C58,IF('2. Perustiedot'!$C$5="x",D58,IF('2. Perustiedot'!$C$6="x",E58,IF('2. Perustiedot'!$C$7="x",F58,)))))</f>
        <v>0</v>
      </c>
      <c r="C113" s="87">
        <f>IF('2. Perustiedot'!$C$3="x",Taustaluvut!B31,IF('2. Perustiedot'!$C$4="x",C31,IF('2. Perustiedot'!$C$5="x",D31,IF('2. Perustiedot'!$C$6="x",E31,IF('2. Perustiedot'!$C$7="x",F31,)))))</f>
        <v>0</v>
      </c>
    </row>
    <row r="114" spans="1:3">
      <c r="A114" t="s">
        <v>9</v>
      </c>
      <c r="B114" s="87">
        <f>IF('2. Perustiedot'!$C$3="x",Taustaluvut!B59,IF('2. Perustiedot'!$C$4="x",C59,IF('2. Perustiedot'!$C$5="x",D59,IF('2. Perustiedot'!$C$6="x",E59,IF('2. Perustiedot'!$C$7="x",F59,)))))</f>
        <v>0</v>
      </c>
      <c r="C114" s="87">
        <f>IF('2. Perustiedot'!$C$3="x",Taustaluvut!B32,IF('2. Perustiedot'!$C$4="x",C32,IF('2. Perustiedot'!$C$5="x",D32,IF('2. Perustiedot'!$C$6="x",E32,IF('2. Perustiedot'!$C$7="x",F32,)))))</f>
        <v>0</v>
      </c>
    </row>
    <row r="115" spans="1:3">
      <c r="A115" t="s">
        <v>10</v>
      </c>
      <c r="B115" s="87">
        <f>IF('2. Perustiedot'!$C$3="x",Taustaluvut!B60,IF('2. Perustiedot'!$C$4="x",C60,IF('2. Perustiedot'!$C$5="x",D60,IF('2. Perustiedot'!$C$6="x",E60,IF('2. Perustiedot'!$C$7="x",F60,)))))</f>
        <v>0</v>
      </c>
      <c r="C115" s="87">
        <f>IF('2. Perustiedot'!$C$3="x",Taustaluvut!B33,IF('2. Perustiedot'!$C$4="x",C33,IF('2. Perustiedot'!$C$5="x",D33,IF('2. Perustiedot'!$C$6="x",E33,IF('2. Perustiedot'!$C$7="x",F33,)))))</f>
        <v>0</v>
      </c>
    </row>
    <row r="116" spans="1:3">
      <c r="A116" t="s">
        <v>11</v>
      </c>
      <c r="B116" s="87">
        <f>IF('2. Perustiedot'!$C$3="x",Taustaluvut!B61,IF('2. Perustiedot'!$C$4="x",C61,IF('2. Perustiedot'!$C$5="x",D61,IF('2. Perustiedot'!$C$6="x",E61,IF('2. Perustiedot'!$C$7="x",F61,)))))</f>
        <v>0</v>
      </c>
      <c r="C116" s="87">
        <f>IF('2. Perustiedot'!$C$3="x",Taustaluvut!B34,IF('2. Perustiedot'!$C$4="x",C34,IF('2. Perustiedot'!$C$5="x",D34,IF('2. Perustiedot'!$C$6="x",E34,IF('2. Perustiedot'!$C$7="x",F34,)))))</f>
        <v>0</v>
      </c>
    </row>
    <row r="117" spans="1:3">
      <c r="A117" t="s">
        <v>12</v>
      </c>
      <c r="B117" s="87">
        <f>IF('2. Perustiedot'!$C$3="x",Taustaluvut!B62,IF('2. Perustiedot'!$C$4="x",C62,IF('2. Perustiedot'!$C$5="x",D62,IF('2. Perustiedot'!$C$6="x",E62,IF('2. Perustiedot'!$C$7="x",F62,)))))</f>
        <v>0</v>
      </c>
      <c r="C117" s="87">
        <f>IF('2. Perustiedot'!$C$3="x",Taustaluvut!B35,IF('2. Perustiedot'!$C$4="x",C35,IF('2. Perustiedot'!$C$5="x",D35,IF('2. Perustiedot'!$C$6="x",E35,IF('2. Perustiedot'!$C$7="x",F35,)))))</f>
        <v>0</v>
      </c>
    </row>
    <row r="118" spans="1:3">
      <c r="A118" t="s">
        <v>13</v>
      </c>
      <c r="B118" s="87">
        <f>IF('2. Perustiedot'!$C$3="x",Taustaluvut!B63,IF('2. Perustiedot'!$C$4="x",C63,IF('2. Perustiedot'!$C$5="x",D63,IF('2. Perustiedot'!$C$6="x",E63,IF('2. Perustiedot'!$C$7="x",F63,)))))</f>
        <v>0</v>
      </c>
      <c r="C118" s="87">
        <f>IF('2. Perustiedot'!$C$3="x",Taustaluvut!B36,IF('2. Perustiedot'!$C$4="x",C36,IF('2. Perustiedot'!$C$5="x",D36,IF('2. Perustiedot'!$C$6="x",E36,IF('2. Perustiedot'!$C$7="x",F36,)))))</f>
        <v>0</v>
      </c>
    </row>
    <row r="119" spans="1:3">
      <c r="A119" t="s">
        <v>14</v>
      </c>
      <c r="B119" s="87">
        <f>IF('2. Perustiedot'!$C$3="x",Taustaluvut!B64,IF('2. Perustiedot'!$C$4="x",C64,IF('2. Perustiedot'!$C$5="x",D64,IF('2. Perustiedot'!$C$6="x",E64,IF('2. Perustiedot'!$C$7="x",F64,)))))</f>
        <v>0</v>
      </c>
      <c r="C119" s="87">
        <f>IF('2. Perustiedot'!$C$3="x",Taustaluvut!B37,IF('2. Perustiedot'!$C$4="x",C37,IF('2. Perustiedot'!$C$5="x",D37,IF('2. Perustiedot'!$C$6="x",E37,IF('2. Perustiedot'!$C$7="x",F37,)))))</f>
        <v>0</v>
      </c>
    </row>
    <row r="120" spans="1:3">
      <c r="A120" t="s">
        <v>15</v>
      </c>
      <c r="B120" s="87">
        <f>IF('2. Perustiedot'!$C$3="x",Taustaluvut!B65,IF('2. Perustiedot'!$C$4="x",C65,IF('2. Perustiedot'!$C$5="x",D65,IF('2. Perustiedot'!$C$6="x",E65,IF('2. Perustiedot'!$C$7="x",F65,)))))</f>
        <v>0</v>
      </c>
      <c r="C120" s="87">
        <f>IF('2. Perustiedot'!$C$3="x",Taustaluvut!B38,IF('2. Perustiedot'!$C$4="x",C38,IF('2. Perustiedot'!$C$5="x",D38,IF('2. Perustiedot'!$C$6="x",E38,IF('2. Perustiedot'!$C$7="x",F38,)))))</f>
        <v>0</v>
      </c>
    </row>
    <row r="121" spans="1:3">
      <c r="A121" t="s">
        <v>16</v>
      </c>
      <c r="B121" s="87">
        <f>IF('2. Perustiedot'!$C$3="x",Taustaluvut!B66,IF('2. Perustiedot'!$C$4="x",C66,IF('2. Perustiedot'!$C$5="x",D66,IF('2. Perustiedot'!$C$6="x",E66,IF('2. Perustiedot'!$C$7="x",F66,)))))</f>
        <v>0</v>
      </c>
      <c r="C121" s="87">
        <f>IF('2. Perustiedot'!$C$3="x",Taustaluvut!B39,IF('2. Perustiedot'!$C$4="x",C39,IF('2. Perustiedot'!$C$5="x",D39,IF('2. Perustiedot'!$C$6="x",E39,IF('2. Perustiedot'!$C$7="x",F39,)))))</f>
        <v>0</v>
      </c>
    </row>
    <row r="122" spans="1:3">
      <c r="A122" t="s">
        <v>17</v>
      </c>
      <c r="B122" s="87">
        <f>IF('2. Perustiedot'!$C$3="x",Taustaluvut!B67,IF('2. Perustiedot'!$C$4="x",C67,IF('2. Perustiedot'!$C$5="x",D67,IF('2. Perustiedot'!$C$6="x",E67,IF('2. Perustiedot'!$C$7="x",F67,)))))</f>
        <v>0</v>
      </c>
      <c r="C122" s="87">
        <f>IF('2. Perustiedot'!$C$3="x",Taustaluvut!B40,IF('2. Perustiedot'!$C$4="x",C40,IF('2. Perustiedot'!$C$5="x",D40,IF('2. Perustiedot'!$C$6="x",E40,IF('2. Perustiedot'!$C$7="x",F40,)))))</f>
        <v>0</v>
      </c>
    </row>
    <row r="123" spans="1:3">
      <c r="A123" t="s">
        <v>18</v>
      </c>
      <c r="B123" s="87">
        <f>IF('2. Perustiedot'!$C$3="x",Taustaluvut!B68,IF('2. Perustiedot'!$C$4="x",C68,IF('2. Perustiedot'!$C$5="x",D68,IF('2. Perustiedot'!$C$6="x",E68,IF('2. Perustiedot'!$C$7="x",F68,)))))</f>
        <v>0</v>
      </c>
      <c r="C123" s="87">
        <f>IF('2. Perustiedot'!$C$3="x",Taustaluvut!B41,IF('2. Perustiedot'!$C$4="x",C41,IF('2. Perustiedot'!$C$5="x",D41,IF('2. Perustiedot'!$C$6="x",E41,IF('2. Perustiedot'!$C$7="x",F41,)))))</f>
        <v>0</v>
      </c>
    </row>
    <row r="124" spans="1:3">
      <c r="A124" t="s">
        <v>19</v>
      </c>
      <c r="B124" s="87">
        <f>IF('2. Perustiedot'!$C$3="x",Taustaluvut!B69,IF('2. Perustiedot'!$C$4="x",C69,IF('2. Perustiedot'!$C$5="x",D69,IF('2. Perustiedot'!$C$6="x",E69,IF('2. Perustiedot'!$C$7="x",F69,)))))</f>
        <v>0</v>
      </c>
      <c r="C124" s="87">
        <f>IF('2. Perustiedot'!$C$3="x",Taustaluvut!B42,IF('2. Perustiedot'!$C$4="x",C42,IF('2. Perustiedot'!$C$5="x",D42,IF('2. Perustiedot'!$C$6="x",E42,IF('2. Perustiedot'!$C$7="x",F42,)))))</f>
        <v>0</v>
      </c>
    </row>
    <row r="125" spans="1:3">
      <c r="A125" t="s">
        <v>179</v>
      </c>
      <c r="B125" s="87">
        <f>IF('2. Perustiedot'!$C$3="x",Taustaluvut!B70,IF('2. Perustiedot'!$C$4="x",C70,IF('2. Perustiedot'!$C$5="x",D70,IF('2. Perustiedot'!$C$6="x",E70,IF('2. Perustiedot'!$C$7="x",F70,)))))</f>
        <v>0</v>
      </c>
      <c r="C125" s="87">
        <f>IF('2. Perustiedot'!$C$3="x",Taustaluvut!B43,IF('2. Perustiedot'!$C$4="x",C43,IF('2. Perustiedot'!$C$5="x",D43,IF('2. Perustiedot'!$C$6="x",E43,IF('2. Perustiedot'!$C$7="x",F43,)))))</f>
        <v>0</v>
      </c>
    </row>
    <row r="126" spans="1:3">
      <c r="A126" t="s">
        <v>180</v>
      </c>
      <c r="B126" s="87">
        <f>IF('2. Perustiedot'!$C$3="x",Taustaluvut!B71,IF('2. Perustiedot'!$C$4="x",C71,IF('2. Perustiedot'!$C$5="x",D71,IF('2. Perustiedot'!$C$6="x",E71,IF('2. Perustiedot'!$C$7="x",F71,)))))</f>
        <v>0</v>
      </c>
      <c r="C126" s="87">
        <f>IF('2. Perustiedot'!$C$3="x",Taustaluvut!B44,IF('2. Perustiedot'!$C$4="x",C44,IF('2. Perustiedot'!$C$5="x",D44,IF('2. Perustiedot'!$C$6="x",E44,IF('2. Perustiedot'!$C$7="x",F44,)))))</f>
        <v>0</v>
      </c>
    </row>
    <row r="127" spans="1:3">
      <c r="A127" t="s">
        <v>27</v>
      </c>
      <c r="B127" s="87">
        <f>IF('2. Perustiedot'!$C$3="x",Taustaluvut!B72,IF('2. Perustiedot'!$C$4="x",C72,IF('2. Perustiedot'!$C$5="x",D72,IF('2. Perustiedot'!$C$6="x",E72,IF('2. Perustiedot'!$C$7="x",F72,)))))</f>
        <v>0</v>
      </c>
      <c r="C127" s="87">
        <f>IF('2. Perustiedot'!$C$3="x",Taustaluvut!B45,IF('2. Perustiedot'!$C$4="x",C45,IF('2. Perustiedot'!$C$5="x",D45,IF('2. Perustiedot'!$C$6="x",E45,IF('2. Perustiedot'!$C$7="x",F45,)))))</f>
        <v>0</v>
      </c>
    </row>
    <row r="129" spans="1:7" ht="18.75">
      <c r="A129" s="128" t="s">
        <v>195</v>
      </c>
      <c r="F129" s="88"/>
      <c r="G129" s="88"/>
    </row>
    <row r="130" spans="1:7">
      <c r="B130" t="s">
        <v>71</v>
      </c>
      <c r="C130" t="s">
        <v>70</v>
      </c>
      <c r="F130" s="88"/>
      <c r="G130" s="88"/>
    </row>
    <row r="131" spans="1:7">
      <c r="A131" t="s">
        <v>52</v>
      </c>
      <c r="B131" s="87">
        <f>IF('2. Perustiedot'!$C$3="x",Taustaluvut!B76,IF('2. Perustiedot'!$C$4="x",C76,IF('2. Perustiedot'!$C$5="x",D76,IF('2. Perustiedot'!$C$6="x",E76,IF('2. Perustiedot'!$C$7="x",F76,)))))</f>
        <v>0</v>
      </c>
      <c r="C131" s="87">
        <f>IF('2. Perustiedot'!$C$3="x",Taustaluvut!B22,IF('2. Perustiedot'!$C$4="x",C22,IF('2. Perustiedot'!$C$5="x",D22,IF('2. Perustiedot'!$C$6="x",E22,IF('2. Perustiedot'!$C$7="x",F22,)))))</f>
        <v>0</v>
      </c>
    </row>
    <row r="132" spans="1:7">
      <c r="A132" t="s">
        <v>51</v>
      </c>
      <c r="B132" s="87">
        <f>IF('2. Perustiedot'!$C$3="x",Taustaluvut!B77,IF('2. Perustiedot'!$C$4="x",C77,IF('2. Perustiedot'!$C$5="x",D77,IF('2. Perustiedot'!$C$6="x",E77,IF('2. Perustiedot'!$C$7="x",F77,)))))</f>
        <v>0</v>
      </c>
      <c r="C132" s="87">
        <f>IF('2. Perustiedot'!$C$3="x",Taustaluvut!B23,IF('2. Perustiedot'!$C$4="x",C23,IF('2. Perustiedot'!$C$5="x",D23,IF('2. Perustiedot'!$C$6="x",E23,IF('2. Perustiedot'!$C$7="x",F23,)))))</f>
        <v>0</v>
      </c>
    </row>
    <row r="133" spans="1:7">
      <c r="A133" t="s">
        <v>53</v>
      </c>
      <c r="B133" s="87">
        <f>IF('2. Perustiedot'!$C$3="x",Taustaluvut!B78,IF('2. Perustiedot'!$C$4="x",C78,IF('2. Perustiedot'!$C$5="x",D78,IF('2. Perustiedot'!$C$6="x",E78,IF('2. Perustiedot'!$C$7="x",F78,)))))</f>
        <v>0</v>
      </c>
      <c r="C133" s="87">
        <f>IF('2. Perustiedot'!$C$3="x",Taustaluvut!B24,IF('2. Perustiedot'!$C$4="x",C24,IF('2. Perustiedot'!$C$5="x",D24,IF('2. Perustiedot'!$C$6="x",E24,IF('2. Perustiedot'!$C$7="x",F24,)))))</f>
        <v>0</v>
      </c>
    </row>
    <row r="134" spans="1:7">
      <c r="A134" t="s">
        <v>54</v>
      </c>
      <c r="B134" s="87">
        <f>IF('2. Perustiedot'!$C$3="x",Taustaluvut!B79,IF('2. Perustiedot'!$C$4="x",C79,IF('2. Perustiedot'!$C$5="x",D79,IF('2. Perustiedot'!$C$6="x",E79,IF('2. Perustiedot'!$C$7="x",F79,)))))</f>
        <v>0</v>
      </c>
      <c r="C134" s="87">
        <f>IF('2. Perustiedot'!$C$3="x",Taustaluvut!B25,IF('2. Perustiedot'!$C$4="x",C25,IF('2. Perustiedot'!$C$5="x",D25,IF('2. Perustiedot'!$C$6="x",E25,IF('2. Perustiedot'!$C$7="x",F25,)))))</f>
        <v>0</v>
      </c>
    </row>
    <row r="135" spans="1:7">
      <c r="A135" t="s">
        <v>47</v>
      </c>
      <c r="B135" s="87">
        <f>IF('2. Perustiedot'!$C$3="x",Taustaluvut!B80,IF('2. Perustiedot'!$C$4="x",C80,IF('2. Perustiedot'!$C$5="x",D80,IF('2. Perustiedot'!$C$6="x",E80,IF('2. Perustiedot'!$C$7="x",F80,)))))</f>
        <v>0</v>
      </c>
      <c r="C135" s="87">
        <f>IF('2. Perustiedot'!$C$3="x",Taustaluvut!B26,IF('2. Perustiedot'!$C$4="x",C26,IF('2. Perustiedot'!$C$5="x",D26,IF('2. Perustiedot'!$C$6="x",E26,IF('2. Perustiedot'!$C$7="x",F26,)))))</f>
        <v>0</v>
      </c>
    </row>
    <row r="136" spans="1:7">
      <c r="A136" t="s">
        <v>46</v>
      </c>
      <c r="B136" s="87">
        <f>IF('2. Perustiedot'!$C$3="x",Taustaluvut!B81,IF('2. Perustiedot'!$C$4="x",C81,IF('2. Perustiedot'!$C$5="x",D81,IF('2. Perustiedot'!$C$6="x",E81,IF('2. Perustiedot'!$C$7="x",F81,)))))</f>
        <v>0</v>
      </c>
      <c r="C136" s="87">
        <f>IF('2. Perustiedot'!$C$3="x",Taustaluvut!B27,IF('2. Perustiedot'!$C$4="x",C27,IF('2. Perustiedot'!$C$5="x",D27,IF('2. Perustiedot'!$C$6="x",E27,IF('2. Perustiedot'!$C$7="x",F27,)))))</f>
        <v>0</v>
      </c>
    </row>
    <row r="137" spans="1:7">
      <c r="A137" t="s">
        <v>27</v>
      </c>
      <c r="B137" s="87">
        <f>IF('2. Perustiedot'!$C$3="x",Taustaluvut!B82,IF('2. Perustiedot'!$C$4="x",C82,IF('2. Perustiedot'!$C$5="x",D82,IF('2. Perustiedot'!$C$6="x",E82,IF('2. Perustiedot'!$C$7="x",F82,)))))</f>
        <v>0</v>
      </c>
      <c r="C137" s="87">
        <f>IF('2. Perustiedot'!$C$3="x",Taustaluvut!B28,IF('2. Perustiedot'!$C$4="x",C28,IF('2. Perustiedot'!$C$5="x",D28,IF('2. Perustiedot'!$C$6="x",E28,IF('2. Perustiedot'!$C$7="x",F28,)))))</f>
        <v>0</v>
      </c>
    </row>
    <row r="138" spans="1:7">
      <c r="B138" s="87"/>
      <c r="C138" s="87"/>
    </row>
    <row r="139" spans="1:7">
      <c r="B139" t="s">
        <v>71</v>
      </c>
      <c r="C139" t="s">
        <v>70</v>
      </c>
    </row>
    <row r="140" spans="1:7">
      <c r="A140" t="s">
        <v>7</v>
      </c>
      <c r="B140" s="87">
        <f>IF('2. Perustiedot'!$C$3="x",Taustaluvut!B84,IF('2. Perustiedot'!$C$4="x",C84,IF('2. Perustiedot'!$C$5="x",D84,IF('2. Perustiedot'!$C$6="x",E84,IF('2. Perustiedot'!$C$7="x",F84,)))))</f>
        <v>0</v>
      </c>
      <c r="C140" s="87">
        <f>IF('2. Perustiedot'!$C$3="x",Taustaluvut!B30,IF('2. Perustiedot'!$C$4="x",C30,IF('2. Perustiedot'!$C$5="x",D30,IF('2. Perustiedot'!$C$6="x",E30,IF('2. Perustiedot'!$C$7="x",F30,)))))</f>
        <v>0</v>
      </c>
    </row>
    <row r="141" spans="1:7">
      <c r="A141" t="s">
        <v>8</v>
      </c>
      <c r="B141" s="87">
        <f>IF('2. Perustiedot'!$C$3="x",Taustaluvut!B85,IF('2. Perustiedot'!$C$4="x",C85,IF('2. Perustiedot'!$C$5="x",D85,IF('2. Perustiedot'!$C$6="x",E85,IF('2. Perustiedot'!$C$7="x",F85,)))))</f>
        <v>0</v>
      </c>
      <c r="C141" s="87">
        <f>IF('2. Perustiedot'!$C$3="x",Taustaluvut!B31,IF('2. Perustiedot'!$C$4="x",C31,IF('2. Perustiedot'!$C$5="x",D31,IF('2. Perustiedot'!$C$6="x",E31,IF('2. Perustiedot'!$C$7="x",F31,)))))</f>
        <v>0</v>
      </c>
    </row>
    <row r="142" spans="1:7">
      <c r="A142" t="s">
        <v>9</v>
      </c>
      <c r="B142" s="87">
        <f>IF('2. Perustiedot'!$C$3="x",Taustaluvut!B86,IF('2. Perustiedot'!$C$4="x",C86,IF('2. Perustiedot'!$C$5="x",D86,IF('2. Perustiedot'!$C$6="x",E86,IF('2. Perustiedot'!$C$7="x",F86,)))))</f>
        <v>0</v>
      </c>
      <c r="C142" s="87">
        <f>IF('2. Perustiedot'!$C$3="x",Taustaluvut!B32,IF('2. Perustiedot'!$C$4="x",C32,IF('2. Perustiedot'!$C$5="x",D32,IF('2. Perustiedot'!$C$6="x",E32,IF('2. Perustiedot'!$C$7="x",F32,)))))</f>
        <v>0</v>
      </c>
    </row>
    <row r="143" spans="1:7">
      <c r="A143" t="s">
        <v>10</v>
      </c>
      <c r="B143" s="87">
        <f>IF('2. Perustiedot'!$C$3="x",Taustaluvut!B87,IF('2. Perustiedot'!$C$4="x",C87,IF('2. Perustiedot'!$C$5="x",D87,IF('2. Perustiedot'!$C$6="x",E87,IF('2. Perustiedot'!$C$7="x",F87,)))))</f>
        <v>0</v>
      </c>
      <c r="C143" s="87">
        <f>IF('2. Perustiedot'!$C$3="x",Taustaluvut!B33,IF('2. Perustiedot'!$C$4="x",C33,IF('2. Perustiedot'!$C$5="x",D33,IF('2. Perustiedot'!$C$6="x",E33,IF('2. Perustiedot'!$C$7="x",F33,)))))</f>
        <v>0</v>
      </c>
    </row>
    <row r="144" spans="1:7">
      <c r="A144" t="s">
        <v>11</v>
      </c>
      <c r="B144" s="87">
        <f>IF('2. Perustiedot'!$C$3="x",Taustaluvut!B88,IF('2. Perustiedot'!$C$4="x",C88,IF('2. Perustiedot'!$C$5="x",D88,IF('2. Perustiedot'!$C$6="x",E88,IF('2. Perustiedot'!$C$7="x",F88,)))))</f>
        <v>0</v>
      </c>
      <c r="C144" s="87">
        <f>IF('2. Perustiedot'!$C$3="x",Taustaluvut!B34,IF('2. Perustiedot'!$C$4="x",C34,IF('2. Perustiedot'!$C$5="x",D34,IF('2. Perustiedot'!$C$6="x",E34,IF('2. Perustiedot'!$C$7="x",F34,)))))</f>
        <v>0</v>
      </c>
    </row>
    <row r="145" spans="1:8">
      <c r="A145" t="s">
        <v>12</v>
      </c>
      <c r="B145" s="87">
        <f>IF('2. Perustiedot'!$C$3="x",Taustaluvut!B89,IF('2. Perustiedot'!$C$4="x",C89,IF('2. Perustiedot'!$C$5="x",D89,IF('2. Perustiedot'!$C$6="x",E89,IF('2. Perustiedot'!$C$7="x",F89,)))))</f>
        <v>0</v>
      </c>
      <c r="C145" s="87">
        <f>IF('2. Perustiedot'!$C$3="x",Taustaluvut!B35,IF('2. Perustiedot'!$C$4="x",C35,IF('2. Perustiedot'!$C$5="x",D35,IF('2. Perustiedot'!$C$6="x",E35,IF('2. Perustiedot'!$C$7="x",F35,)))))</f>
        <v>0</v>
      </c>
    </row>
    <row r="146" spans="1:8">
      <c r="A146" t="s">
        <v>13</v>
      </c>
      <c r="B146" s="87">
        <f>IF('2. Perustiedot'!$C$3="x",Taustaluvut!B90,IF('2. Perustiedot'!$C$4="x",C90,IF('2. Perustiedot'!$C$5="x",D90,IF('2. Perustiedot'!$C$6="x",E90,IF('2. Perustiedot'!$C$7="x",F90,)))))</f>
        <v>0</v>
      </c>
      <c r="C146" s="87">
        <f>IF('2. Perustiedot'!$C$3="x",Taustaluvut!B36,IF('2. Perustiedot'!$C$4="x",C36,IF('2. Perustiedot'!$C$5="x",D36,IF('2. Perustiedot'!$C$6="x",E36,IF('2. Perustiedot'!$C$7="x",F36,)))))</f>
        <v>0</v>
      </c>
    </row>
    <row r="147" spans="1:8">
      <c r="A147" t="s">
        <v>14</v>
      </c>
      <c r="B147" s="87">
        <f>IF('2. Perustiedot'!$C$3="x",Taustaluvut!B91,IF('2. Perustiedot'!$C$4="x",C91,IF('2. Perustiedot'!$C$5="x",D91,IF('2. Perustiedot'!$C$6="x",E91,IF('2. Perustiedot'!$C$7="x",F91,)))))</f>
        <v>0</v>
      </c>
      <c r="C147" s="87">
        <f>IF('2. Perustiedot'!$C$3="x",Taustaluvut!B37,IF('2. Perustiedot'!$C$4="x",C37,IF('2. Perustiedot'!$C$5="x",D37,IF('2. Perustiedot'!$C$6="x",E37,IF('2. Perustiedot'!$C$7="x",F37,)))))</f>
        <v>0</v>
      </c>
    </row>
    <row r="148" spans="1:8">
      <c r="A148" t="s">
        <v>15</v>
      </c>
      <c r="B148" s="87">
        <f>IF('2. Perustiedot'!$C$3="x",Taustaluvut!B92,IF('2. Perustiedot'!$C$4="x",C92,IF('2. Perustiedot'!$C$5="x",D92,IF('2. Perustiedot'!$C$6="x",E92,IF('2. Perustiedot'!$C$7="x",F92,)))))</f>
        <v>0</v>
      </c>
      <c r="C148" s="87">
        <f>IF('2. Perustiedot'!$C$3="x",Taustaluvut!B38,IF('2. Perustiedot'!$C$4="x",C38,IF('2. Perustiedot'!$C$5="x",D38,IF('2. Perustiedot'!$C$6="x",E38,IF('2. Perustiedot'!$C$7="x",F38,)))))</f>
        <v>0</v>
      </c>
    </row>
    <row r="149" spans="1:8">
      <c r="A149" t="s">
        <v>16</v>
      </c>
      <c r="B149" s="87">
        <f>IF('2. Perustiedot'!$C$3="x",Taustaluvut!B93,IF('2. Perustiedot'!$C$4="x",C93,IF('2. Perustiedot'!$C$5="x",D93,IF('2. Perustiedot'!$C$6="x",E93,IF('2. Perustiedot'!$C$7="x",F93,)))))</f>
        <v>0</v>
      </c>
      <c r="C149" s="87">
        <f>IF('2. Perustiedot'!$C$3="x",Taustaluvut!B39,IF('2. Perustiedot'!$C$4="x",C39,IF('2. Perustiedot'!$C$5="x",D39,IF('2. Perustiedot'!$C$6="x",E39,IF('2. Perustiedot'!$C$7="x",F39,)))))</f>
        <v>0</v>
      </c>
    </row>
    <row r="150" spans="1:8">
      <c r="A150" t="s">
        <v>17</v>
      </c>
      <c r="B150" s="87">
        <f>IF('2. Perustiedot'!$C$3="x",Taustaluvut!B94,IF('2. Perustiedot'!$C$4="x",C94,IF('2. Perustiedot'!$C$5="x",D94,IF('2. Perustiedot'!$C$6="x",E94,IF('2. Perustiedot'!$C$7="x",F94,)))))</f>
        <v>0</v>
      </c>
      <c r="C150" s="87">
        <f>IF('2. Perustiedot'!$C$3="x",Taustaluvut!B40,IF('2. Perustiedot'!$C$4="x",C40,IF('2. Perustiedot'!$C$5="x",D40,IF('2. Perustiedot'!$C$6="x",E40,IF('2. Perustiedot'!$C$7="x",F40,)))))</f>
        <v>0</v>
      </c>
    </row>
    <row r="151" spans="1:8">
      <c r="A151" t="s">
        <v>18</v>
      </c>
      <c r="B151" s="87">
        <f>IF('2. Perustiedot'!$C$3="x",Taustaluvut!B95,IF('2. Perustiedot'!$C$4="x",C95,IF('2. Perustiedot'!$C$5="x",D95,IF('2. Perustiedot'!$C$6="x",E95,IF('2. Perustiedot'!$C$7="x",F95,)))))</f>
        <v>0</v>
      </c>
      <c r="C151" s="87">
        <f>IF('2. Perustiedot'!$C$3="x",Taustaluvut!B41,IF('2. Perustiedot'!$C$4="x",C41,IF('2. Perustiedot'!$C$5="x",D41,IF('2. Perustiedot'!$C$6="x",E41,IF('2. Perustiedot'!$C$7="x",F41,)))))</f>
        <v>0</v>
      </c>
    </row>
    <row r="152" spans="1:8">
      <c r="A152" t="s">
        <v>19</v>
      </c>
      <c r="B152" s="87">
        <f>IF('2. Perustiedot'!$C$3="x",Taustaluvut!B96,IF('2. Perustiedot'!$C$4="x",C96,IF('2. Perustiedot'!$C$5="x",D96,IF('2. Perustiedot'!$C$6="x",E96,IF('2. Perustiedot'!$C$7="x",F96,)))))</f>
        <v>0</v>
      </c>
      <c r="C152" s="87">
        <f>IF('2. Perustiedot'!$C$3="x",Taustaluvut!B42,IF('2. Perustiedot'!$C$4="x",C42,IF('2. Perustiedot'!$C$5="x",D42,IF('2. Perustiedot'!$C$6="x",E42,IF('2. Perustiedot'!$C$7="x",F42,)))))</f>
        <v>0</v>
      </c>
    </row>
    <row r="153" spans="1:8">
      <c r="A153" t="s">
        <v>179</v>
      </c>
      <c r="B153" s="87">
        <f>IF('2. Perustiedot'!$C$3="x",Taustaluvut!B97,IF('2. Perustiedot'!$C$4="x",C97,IF('2. Perustiedot'!$C$5="x",D97,IF('2. Perustiedot'!$C$6="x",E97,IF('2. Perustiedot'!$C$7="x",F97,)))))</f>
        <v>0</v>
      </c>
      <c r="C153" s="87">
        <f>IF('2. Perustiedot'!$C$3="x",Taustaluvut!B43,IF('2. Perustiedot'!$C$4="x",C43,IF('2. Perustiedot'!$C$5="x",D43,IF('2. Perustiedot'!$C$6="x",E43,IF('2. Perustiedot'!$C$7="x",F43,)))))</f>
        <v>0</v>
      </c>
    </row>
    <row r="154" spans="1:8">
      <c r="A154" t="s">
        <v>180</v>
      </c>
      <c r="B154" s="87">
        <f>IF('2. Perustiedot'!$C$3="x",Taustaluvut!B98,IF('2. Perustiedot'!$C$4="x",C98,IF('2. Perustiedot'!$C$5="x",D98,IF('2. Perustiedot'!$C$6="x",E98,IF('2. Perustiedot'!$C$7="x",F98,)))))</f>
        <v>0</v>
      </c>
      <c r="C154" s="87">
        <f>IF('2. Perustiedot'!$C$3="x",Taustaluvut!B44,IF('2. Perustiedot'!$C$4="x",C44,IF('2. Perustiedot'!$C$5="x",D44,IF('2. Perustiedot'!$C$6="x",E44,IF('2. Perustiedot'!$C$7="x",F44,)))))</f>
        <v>0</v>
      </c>
    </row>
    <row r="155" spans="1:8">
      <c r="A155" t="s">
        <v>27</v>
      </c>
      <c r="B155" s="87">
        <f>IF('2. Perustiedot'!$C$3="x",Taustaluvut!B99,IF('2. Perustiedot'!$C$4="x",C99,IF('2. Perustiedot'!$C$5="x",D99,IF('2. Perustiedot'!$C$6="x",E99,IF('2. Perustiedot'!$C$7="x",F99,)))))</f>
        <v>0</v>
      </c>
      <c r="C155" s="87">
        <f>IF('2. Perustiedot'!$C$3="x",Taustaluvut!B45,IF('2. Perustiedot'!$C$4="x",C45,IF('2. Perustiedot'!$C$5="x",D45,IF('2. Perustiedot'!$C$6="x",E45,IF('2. Perustiedot'!$C$7="x",F45,)))))</f>
        <v>0</v>
      </c>
    </row>
    <row r="156" spans="1:8">
      <c r="B156" s="87"/>
      <c r="C156" s="87"/>
    </row>
    <row r="157" spans="1:8">
      <c r="B157" s="87"/>
      <c r="C157" s="87"/>
    </row>
    <row r="158" spans="1:8" ht="18.75">
      <c r="A158" s="140" t="s">
        <v>175</v>
      </c>
    </row>
    <row r="159" spans="1:8">
      <c r="A159" t="s">
        <v>88</v>
      </c>
    </row>
    <row r="160" spans="1:8">
      <c r="B160" t="s">
        <v>52</v>
      </c>
      <c r="C160" t="s">
        <v>51</v>
      </c>
      <c r="D160" t="s">
        <v>53</v>
      </c>
      <c r="E160" t="s">
        <v>54</v>
      </c>
      <c r="F160" t="s">
        <v>47</v>
      </c>
      <c r="G160" t="s">
        <v>46</v>
      </c>
      <c r="H160" t="s">
        <v>27</v>
      </c>
    </row>
    <row r="161" spans="1:8">
      <c r="A161" t="s">
        <v>52</v>
      </c>
      <c r="B161">
        <v>-44.741555933333323</v>
      </c>
      <c r="D161">
        <v>-37.6982268</v>
      </c>
      <c r="F161">
        <v>-53.664344799999995</v>
      </c>
      <c r="G161">
        <v>-58.597193200000007</v>
      </c>
      <c r="H161">
        <v>-72.570663399999987</v>
      </c>
    </row>
    <row r="162" spans="1:8">
      <c r="A162" t="s">
        <v>51</v>
      </c>
      <c r="C162">
        <v>0</v>
      </c>
      <c r="E162">
        <v>-1345.789</v>
      </c>
      <c r="H162">
        <v>-1930.3381359999998</v>
      </c>
    </row>
    <row r="163" spans="1:8">
      <c r="A163" t="s">
        <v>53</v>
      </c>
      <c r="B163">
        <v>-42.305445599999999</v>
      </c>
      <c r="D163">
        <v>-5.9038700000000004</v>
      </c>
      <c r="F163">
        <v>-30.316922499999997</v>
      </c>
      <c r="G163">
        <v>-41.720681333333324</v>
      </c>
      <c r="H163">
        <v>-50.377245999999992</v>
      </c>
    </row>
    <row r="164" spans="1:8">
      <c r="A164" t="s">
        <v>54</v>
      </c>
      <c r="C164">
        <v>0</v>
      </c>
      <c r="E164">
        <v>0</v>
      </c>
      <c r="H164">
        <v>-463.53813600000001</v>
      </c>
    </row>
    <row r="165" spans="1:8">
      <c r="A165" t="s">
        <v>47</v>
      </c>
      <c r="B165">
        <v>-34.292133849999999</v>
      </c>
      <c r="D165">
        <v>-6.2687365000000002</v>
      </c>
      <c r="F165">
        <v>-19.303546374999996</v>
      </c>
      <c r="G165">
        <v>-36.122089083333329</v>
      </c>
    </row>
    <row r="166" spans="1:8">
      <c r="A166" t="s">
        <v>46</v>
      </c>
      <c r="B166">
        <v>-30.251772133333329</v>
      </c>
      <c r="D166">
        <v>-4.6118636666666655</v>
      </c>
      <c r="F166">
        <v>-23.061762999999999</v>
      </c>
      <c r="G166">
        <v>-24.899337444444441</v>
      </c>
      <c r="H166">
        <v>-39.485033666666659</v>
      </c>
    </row>
    <row r="167" spans="1:8">
      <c r="A167" t="s">
        <v>27</v>
      </c>
      <c r="B167">
        <v>-24.560832599999998</v>
      </c>
      <c r="D167">
        <v>2.3872170000000001</v>
      </c>
      <c r="F167">
        <v>-22.211018999999997</v>
      </c>
      <c r="G167">
        <v>-25.478315999999996</v>
      </c>
      <c r="H167">
        <v>-11.356698999999999</v>
      </c>
    </row>
    <row r="169" spans="1:8">
      <c r="A169" t="s">
        <v>89</v>
      </c>
    </row>
    <row r="170" spans="1:8">
      <c r="B170" t="s">
        <v>52</v>
      </c>
      <c r="C170" t="s">
        <v>51</v>
      </c>
      <c r="D170" t="s">
        <v>53</v>
      </c>
      <c r="E170" t="s">
        <v>54</v>
      </c>
      <c r="F170" t="s">
        <v>47</v>
      </c>
      <c r="G170" t="s">
        <v>46</v>
      </c>
      <c r="H170" t="s">
        <v>27</v>
      </c>
    </row>
    <row r="171" spans="1:8">
      <c r="A171" t="s">
        <v>52</v>
      </c>
      <c r="B171">
        <v>13.730103633333332</v>
      </c>
      <c r="D171">
        <v>-101.85239179999999</v>
      </c>
      <c r="F171">
        <v>-130.61707319999999</v>
      </c>
      <c r="G171">
        <v>-142.1681232</v>
      </c>
      <c r="H171">
        <v>-173.71899120000003</v>
      </c>
    </row>
    <row r="172" spans="1:8">
      <c r="A172" t="s">
        <v>51</v>
      </c>
      <c r="C172">
        <v>0</v>
      </c>
      <c r="E172">
        <v>-1345.789</v>
      </c>
      <c r="H172">
        <v>-1930.3381359999998</v>
      </c>
    </row>
    <row r="173" spans="1:8">
      <c r="A173" t="s">
        <v>53</v>
      </c>
      <c r="B173">
        <v>75.2365724</v>
      </c>
      <c r="D173">
        <v>-18.731035999999996</v>
      </c>
      <c r="F173">
        <v>-71.30939875</v>
      </c>
      <c r="G173">
        <v>-97.769553999999985</v>
      </c>
      <c r="H173">
        <v>-115.88086699999999</v>
      </c>
    </row>
    <row r="174" spans="1:8">
      <c r="A174" t="s">
        <v>54</v>
      </c>
      <c r="C174">
        <v>0</v>
      </c>
      <c r="E174">
        <v>0</v>
      </c>
      <c r="H174">
        <v>-463.53813600000001</v>
      </c>
    </row>
    <row r="175" spans="1:8">
      <c r="A175" t="s">
        <v>47</v>
      </c>
      <c r="B175">
        <v>87.089966549999971</v>
      </c>
      <c r="D175">
        <v>-23.497219250000001</v>
      </c>
      <c r="F175">
        <v>-49.99748231249999</v>
      </c>
      <c r="G175">
        <v>-83.572152333333335</v>
      </c>
    </row>
    <row r="176" spans="1:8">
      <c r="A176" t="s">
        <v>46</v>
      </c>
      <c r="B176">
        <v>96.201300333333322</v>
      </c>
      <c r="D176">
        <v>-20.508308666666665</v>
      </c>
      <c r="F176">
        <v>-54.124920000000003</v>
      </c>
      <c r="G176">
        <v>-61.041696888888879</v>
      </c>
      <c r="H176">
        <v>-92.376619333333323</v>
      </c>
    </row>
    <row r="177" spans="1:8">
      <c r="A177" t="s">
        <v>27</v>
      </c>
      <c r="B177">
        <v>116.36564439999999</v>
      </c>
      <c r="D177">
        <v>-3.4176440000000001</v>
      </c>
      <c r="F177">
        <v>-48.239384999999999</v>
      </c>
      <c r="G177">
        <v>-57.172197000000004</v>
      </c>
      <c r="H177">
        <v>-38.052458999999999</v>
      </c>
    </row>
    <row r="179" spans="1:8">
      <c r="A179" t="s">
        <v>90</v>
      </c>
    </row>
    <row r="180" spans="1:8">
      <c r="A180" s="88"/>
      <c r="B180" s="88" t="s">
        <v>52</v>
      </c>
      <c r="C180" s="88" t="s">
        <v>51</v>
      </c>
      <c r="D180" s="88" t="s">
        <v>53</v>
      </c>
      <c r="E180" s="88" t="s">
        <v>54</v>
      </c>
      <c r="F180" s="88" t="s">
        <v>47</v>
      </c>
      <c r="G180" s="88" t="s">
        <v>46</v>
      </c>
      <c r="H180" s="88" t="s">
        <v>27</v>
      </c>
    </row>
    <row r="181" spans="1:8">
      <c r="A181" s="88" t="s">
        <v>52</v>
      </c>
      <c r="B181" s="88">
        <v>31.532777466666669</v>
      </c>
      <c r="C181" s="88"/>
      <c r="D181" s="88">
        <v>-127.13415660000001</v>
      </c>
      <c r="E181" s="88"/>
      <c r="F181" s="88">
        <v>-162.75026079999998</v>
      </c>
      <c r="G181" s="88">
        <v>-177.28093164999999</v>
      </c>
      <c r="H181" s="88">
        <v>-216.87811439999996</v>
      </c>
    </row>
    <row r="182" spans="1:8">
      <c r="A182" s="88" t="s">
        <v>51</v>
      </c>
      <c r="B182" s="88"/>
      <c r="C182" s="88">
        <v>0</v>
      </c>
      <c r="D182" s="88"/>
      <c r="E182" s="88">
        <v>-1345.789</v>
      </c>
      <c r="F182" s="88"/>
      <c r="G182" s="88"/>
      <c r="H182" s="88">
        <v>-1930.3381359999998</v>
      </c>
    </row>
    <row r="183" spans="1:8">
      <c r="A183" s="88" t="s">
        <v>53</v>
      </c>
      <c r="B183" s="88">
        <v>87.130853599999995</v>
      </c>
      <c r="C183" s="88"/>
      <c r="D183" s="88">
        <v>-23.978512999999996</v>
      </c>
      <c r="E183" s="88"/>
      <c r="F183" s="88">
        <v>-88.739566499999995</v>
      </c>
      <c r="G183" s="88">
        <v>-121.64905800000001</v>
      </c>
      <c r="H183" s="88">
        <v>-144.531138</v>
      </c>
    </row>
    <row r="184" spans="1:8">
      <c r="A184" s="88" t="s">
        <v>54</v>
      </c>
      <c r="B184" s="88"/>
      <c r="C184" s="88">
        <v>0</v>
      </c>
      <c r="D184" s="88"/>
      <c r="E184" s="88">
        <v>0</v>
      </c>
      <c r="F184" s="88"/>
      <c r="G184" s="88"/>
      <c r="H184" s="88">
        <v>-463.53813600000001</v>
      </c>
    </row>
    <row r="185" spans="1:8">
      <c r="A185" s="88" t="s">
        <v>47</v>
      </c>
      <c r="B185" s="88">
        <v>104.19615485</v>
      </c>
      <c r="C185" s="88"/>
      <c r="D185" s="88">
        <v>-29.254409249999998</v>
      </c>
      <c r="E185" s="88"/>
      <c r="F185" s="88">
        <v>-64.441566125000008</v>
      </c>
      <c r="G185" s="88">
        <v>-103.81765933333332</v>
      </c>
      <c r="H185" s="88"/>
    </row>
    <row r="186" spans="1:8">
      <c r="A186" s="88" t="s">
        <v>46</v>
      </c>
      <c r="B186" s="88">
        <v>110.83703073333335</v>
      </c>
      <c r="C186" s="88"/>
      <c r="D186" s="88">
        <v>-25.246072666666663</v>
      </c>
      <c r="E186" s="88"/>
      <c r="F186" s="88">
        <v>-66.90013683333332</v>
      </c>
      <c r="G186" s="88">
        <v>-78.378050555555561</v>
      </c>
      <c r="H186" s="88">
        <v>-115.869866</v>
      </c>
    </row>
    <row r="187" spans="1:8">
      <c r="A187" s="88" t="s">
        <v>27</v>
      </c>
      <c r="B187" s="88">
        <v>138.27010219999997</v>
      </c>
      <c r="C187" s="88"/>
      <c r="D187" s="88">
        <v>-3.8540169999999994</v>
      </c>
      <c r="E187" s="88"/>
      <c r="F187" s="88">
        <v>-59.395621333333331</v>
      </c>
      <c r="G187" s="88">
        <v>-70.718094999999991</v>
      </c>
      <c r="H187" s="88">
        <v>-52.881806999999995</v>
      </c>
    </row>
    <row r="188" spans="1:8">
      <c r="A188" s="88"/>
      <c r="B188" s="88"/>
      <c r="C188" s="88"/>
      <c r="D188" s="88"/>
      <c r="E188" s="88"/>
      <c r="F188" s="88"/>
      <c r="G188" s="88"/>
      <c r="H188" s="88"/>
    </row>
    <row r="189" spans="1:8" ht="18.75">
      <c r="A189" s="141" t="s">
        <v>185</v>
      </c>
      <c r="B189" s="88"/>
      <c r="C189" s="88"/>
      <c r="D189" s="88"/>
      <c r="E189" s="88"/>
      <c r="F189" s="88"/>
      <c r="G189" s="88"/>
      <c r="H189" s="88"/>
    </row>
    <row r="190" spans="1:8">
      <c r="A190" s="88">
        <f>'2. Perustiedot'!$D$16</f>
        <v>0</v>
      </c>
      <c r="B190" s="88"/>
      <c r="C190" s="88"/>
      <c r="D190" s="88"/>
      <c r="E190" s="88"/>
      <c r="F190" s="88"/>
      <c r="G190" s="88"/>
      <c r="H190" s="88"/>
    </row>
    <row r="191" spans="1:8">
      <c r="A191" s="88"/>
      <c r="B191" s="88" t="s">
        <v>52</v>
      </c>
      <c r="C191" s="88" t="s">
        <v>51</v>
      </c>
      <c r="D191" s="88" t="s">
        <v>53</v>
      </c>
      <c r="E191" s="88" t="s">
        <v>54</v>
      </c>
      <c r="F191" s="88" t="s">
        <v>47</v>
      </c>
      <c r="G191" s="88" t="s">
        <v>46</v>
      </c>
      <c r="H191" s="88" t="s">
        <v>27</v>
      </c>
    </row>
    <row r="192" spans="1:8">
      <c r="A192" s="88" t="s">
        <v>52</v>
      </c>
      <c r="B192" s="88">
        <f>IF('3. Maankäytön muutos'!E27&gt;0,'3. Maankäytön muutos'!$D27-'3. Maankäytön muutos'!E27,)</f>
        <v>0</v>
      </c>
      <c r="C192" s="88">
        <f>IF('3. Maankäytön muutos'!F27&gt;0,'3. Maankäytön muutos'!$D27-'3. Maankäytön muutos'!F27,)</f>
        <v>0</v>
      </c>
      <c r="D192" s="88">
        <f>IF('3. Maankäytön muutos'!G27&gt;0,'3. Maankäytön muutos'!$D27-'3. Maankäytön muutos'!G27,)</f>
        <v>0</v>
      </c>
      <c r="E192" s="88">
        <f>IF('3. Maankäytön muutos'!H27&gt;0,'3. Maankäytön muutos'!$D27-'3. Maankäytön muutos'!H27,)</f>
        <v>0</v>
      </c>
      <c r="F192" s="88">
        <f>IF('3. Maankäytön muutos'!I27&gt;0,'3. Maankäytön muutos'!$D27-'3. Maankäytön muutos'!I27,)</f>
        <v>0</v>
      </c>
      <c r="G192" s="88">
        <f>IF('3. Maankäytön muutos'!J27&gt;0,'3. Maankäytön muutos'!$D27-'3. Maankäytön muutos'!J27,)</f>
        <v>0</v>
      </c>
      <c r="H192" s="88">
        <f>IF('3. Maankäytön muutos'!K27&gt;0,'3. Maankäytön muutos'!$D27-'3. Maankäytön muutos'!K27,)</f>
        <v>0</v>
      </c>
    </row>
    <row r="193" spans="1:8">
      <c r="A193" s="88" t="s">
        <v>51</v>
      </c>
      <c r="B193" s="88">
        <f>IF('3. Maankäytön muutos'!E28&gt;0,'3. Maankäytön muutos'!$D28-'3. Maankäytön muutos'!E28,)</f>
        <v>0</v>
      </c>
      <c r="C193" s="88">
        <f>IF('3. Maankäytön muutos'!F28&gt;0,'3. Maankäytön muutos'!$D28-'3. Maankäytön muutos'!F28,)</f>
        <v>0</v>
      </c>
      <c r="D193" s="88">
        <f>IF('3. Maankäytön muutos'!G28&gt;0,'3. Maankäytön muutos'!$D28-'3. Maankäytön muutos'!G28,)</f>
        <v>0</v>
      </c>
      <c r="E193" s="88">
        <f>IF('3. Maankäytön muutos'!H28&gt;0,'3. Maankäytön muutos'!$D28-'3. Maankäytön muutos'!H28,)</f>
        <v>0</v>
      </c>
      <c r="F193" s="88">
        <f>IF('3. Maankäytön muutos'!I28&gt;0,'3. Maankäytön muutos'!$D28-'3. Maankäytön muutos'!I28,)</f>
        <v>0</v>
      </c>
      <c r="G193" s="88">
        <f>IF('3. Maankäytön muutos'!J28&gt;0,'3. Maankäytön muutos'!$D28-'3. Maankäytön muutos'!J28,)</f>
        <v>0</v>
      </c>
      <c r="H193" s="88">
        <f>IF('3. Maankäytön muutos'!K28&gt;0,'3. Maankäytön muutos'!$D28-'3. Maankäytön muutos'!K28,)</f>
        <v>0</v>
      </c>
    </row>
    <row r="194" spans="1:8">
      <c r="A194" s="88" t="s">
        <v>53</v>
      </c>
      <c r="B194" s="88">
        <f>IF('3. Maankäytön muutos'!E29&gt;0,'3. Maankäytön muutos'!$D29-'3. Maankäytön muutos'!E29,)</f>
        <v>0</v>
      </c>
      <c r="C194" s="88">
        <f>IF('3. Maankäytön muutos'!F29&gt;0,'3. Maankäytön muutos'!$D29-'3. Maankäytön muutos'!F29,)</f>
        <v>0</v>
      </c>
      <c r="D194" s="88">
        <f>IF('3. Maankäytön muutos'!G29&gt;0,'3. Maankäytön muutos'!$D29-'3. Maankäytön muutos'!G29,)</f>
        <v>0</v>
      </c>
      <c r="E194" s="88">
        <f>IF('3. Maankäytön muutos'!H29&gt;0,'3. Maankäytön muutos'!$D29-'3. Maankäytön muutos'!H29,)</f>
        <v>0</v>
      </c>
      <c r="F194" s="88">
        <f>IF('3. Maankäytön muutos'!I29&gt;0,'3. Maankäytön muutos'!$D29-'3. Maankäytön muutos'!I29,)</f>
        <v>0</v>
      </c>
      <c r="G194" s="88">
        <f>IF('3. Maankäytön muutos'!J29&gt;0,'3. Maankäytön muutos'!$D29-'3. Maankäytön muutos'!J29,)</f>
        <v>0</v>
      </c>
      <c r="H194" s="88">
        <f>IF('3. Maankäytön muutos'!K29&gt;0,'3. Maankäytön muutos'!$D29-'3. Maankäytön muutos'!K29,)</f>
        <v>0</v>
      </c>
    </row>
    <row r="195" spans="1:8">
      <c r="A195" s="88" t="s">
        <v>54</v>
      </c>
      <c r="B195" s="88">
        <f>IF('3. Maankäytön muutos'!E30&gt;0,'3. Maankäytön muutos'!$D30-'3. Maankäytön muutos'!E30,)</f>
        <v>0</v>
      </c>
      <c r="C195" s="88">
        <f>IF('3. Maankäytön muutos'!F30&gt;0,'3. Maankäytön muutos'!$D30-'3. Maankäytön muutos'!F30,)</f>
        <v>0</v>
      </c>
      <c r="D195" s="88">
        <f>IF('3. Maankäytön muutos'!G30&gt;0,'3. Maankäytön muutos'!$D30-'3. Maankäytön muutos'!G30,)</f>
        <v>0</v>
      </c>
      <c r="E195" s="88">
        <f>IF('3. Maankäytön muutos'!H30&gt;0,'3. Maankäytön muutos'!$D30-'3. Maankäytön muutos'!H30,)</f>
        <v>0</v>
      </c>
      <c r="F195" s="88">
        <f>IF('3. Maankäytön muutos'!I30&gt;0,'3. Maankäytön muutos'!$D30-'3. Maankäytön muutos'!I30,)</f>
        <v>0</v>
      </c>
      <c r="G195" s="88">
        <f>IF('3. Maankäytön muutos'!J30&gt;0,'3. Maankäytön muutos'!$D30-'3. Maankäytön muutos'!J30,)</f>
        <v>0</v>
      </c>
      <c r="H195" s="88">
        <f>IF('3. Maankäytön muutos'!K30&gt;0,'3. Maankäytön muutos'!$D30-'3. Maankäytön muutos'!K30,)</f>
        <v>0</v>
      </c>
    </row>
    <row r="196" spans="1:8">
      <c r="A196" s="88" t="s">
        <v>47</v>
      </c>
      <c r="B196" s="88">
        <f>IF('3. Maankäytön muutos'!E31&gt;0,'3. Maankäytön muutos'!$D31-'3. Maankäytön muutos'!E31,)</f>
        <v>0</v>
      </c>
      <c r="C196" s="88">
        <f>IF('3. Maankäytön muutos'!F31&gt;0,'3. Maankäytön muutos'!$D31-'3. Maankäytön muutos'!F31,)</f>
        <v>0</v>
      </c>
      <c r="D196" s="88">
        <f>IF('3. Maankäytön muutos'!G31&gt;0,'3. Maankäytön muutos'!$D31-'3. Maankäytön muutos'!G31,)</f>
        <v>0</v>
      </c>
      <c r="E196" s="88">
        <f>IF('3. Maankäytön muutos'!H31&gt;0,'3. Maankäytön muutos'!$D31-'3. Maankäytön muutos'!H31,)</f>
        <v>0</v>
      </c>
      <c r="F196" s="88">
        <f>IF('3. Maankäytön muutos'!I31&gt;0,'3. Maankäytön muutos'!$D31-'3. Maankäytön muutos'!I31,)</f>
        <v>0</v>
      </c>
      <c r="G196" s="88">
        <f>IF('3. Maankäytön muutos'!J31&gt;0,'3. Maankäytön muutos'!$D31-'3. Maankäytön muutos'!J31,)</f>
        <v>0</v>
      </c>
      <c r="H196" s="88">
        <f>IF('3. Maankäytön muutos'!K31&gt;0,'3. Maankäytön muutos'!$D31-'3. Maankäytön muutos'!K31,)</f>
        <v>0</v>
      </c>
    </row>
    <row r="197" spans="1:8">
      <c r="A197" s="88" t="s">
        <v>46</v>
      </c>
      <c r="B197" s="88">
        <f>IF('3. Maankäytön muutos'!E32&gt;0,'3. Maankäytön muutos'!$D32-'3. Maankäytön muutos'!E32,)</f>
        <v>0</v>
      </c>
      <c r="C197" s="88">
        <f>IF('3. Maankäytön muutos'!F32&gt;0,'3. Maankäytön muutos'!$D32-'3. Maankäytön muutos'!F32,)</f>
        <v>0</v>
      </c>
      <c r="D197" s="88">
        <f>IF('3. Maankäytön muutos'!G32&gt;0,'3. Maankäytön muutos'!$D32-'3. Maankäytön muutos'!G32,)</f>
        <v>0</v>
      </c>
      <c r="E197" s="88">
        <f>IF('3. Maankäytön muutos'!H32&gt;0,'3. Maankäytön muutos'!$D32-'3. Maankäytön muutos'!H32,)</f>
        <v>0</v>
      </c>
      <c r="F197" s="88">
        <f>IF('3. Maankäytön muutos'!I32&gt;0,'3. Maankäytön muutos'!$D32-'3. Maankäytön muutos'!I32,)</f>
        <v>0</v>
      </c>
      <c r="G197" s="88">
        <f>IF('3. Maankäytön muutos'!J32&gt;0,'3. Maankäytön muutos'!$D32-'3. Maankäytön muutos'!J32,)</f>
        <v>0</v>
      </c>
      <c r="H197" s="88">
        <f>IF('3. Maankäytön muutos'!K32&gt;0,'3. Maankäytön muutos'!$D32-'3. Maankäytön muutos'!K32,)</f>
        <v>0</v>
      </c>
    </row>
    <row r="198" spans="1:8">
      <c r="A198" s="88" t="s">
        <v>27</v>
      </c>
      <c r="B198" s="88">
        <f>IF('3. Maankäytön muutos'!E33&gt;0,'3. Maankäytön muutos'!$D33-'3. Maankäytön muutos'!E33,)</f>
        <v>0</v>
      </c>
      <c r="C198" s="88">
        <f>IF('3. Maankäytön muutos'!F33&gt;0,'3. Maankäytön muutos'!$D33-'3. Maankäytön muutos'!F33,)</f>
        <v>0</v>
      </c>
      <c r="D198" s="88">
        <f>IF('3. Maankäytön muutos'!G33&gt;0,'3. Maankäytön muutos'!$D33-'3. Maankäytön muutos'!G33,)</f>
        <v>0</v>
      </c>
      <c r="E198" s="88">
        <f>IF('3. Maankäytön muutos'!H33&gt;0,'3. Maankäytön muutos'!$D33-'3. Maankäytön muutos'!H33,)</f>
        <v>0</v>
      </c>
      <c r="F198" s="88">
        <f>IF('3. Maankäytön muutos'!I33&gt;0,'3. Maankäytön muutos'!$D33-'3. Maankäytön muutos'!I33,)</f>
        <v>0</v>
      </c>
      <c r="G198" s="88">
        <f>IF('3. Maankäytön muutos'!J33&gt;0,'3. Maankäytön muutos'!$D33-'3. Maankäytön muutos'!J33,)</f>
        <v>0</v>
      </c>
      <c r="H198" s="88">
        <f>IF('3. Maankäytön muutos'!K33&gt;0,'3. Maankäytön muutos'!$D33-'3. Maankäytön muutos'!K33,)</f>
        <v>0</v>
      </c>
    </row>
    <row r="199" spans="1:8">
      <c r="A199" s="88"/>
      <c r="B199" s="88"/>
      <c r="C199" s="88"/>
      <c r="D199" s="88"/>
      <c r="E199" s="88"/>
      <c r="F199" s="88"/>
      <c r="G199" s="88"/>
      <c r="H199" s="88"/>
    </row>
    <row r="200" spans="1:8">
      <c r="A200" s="88">
        <f>'2. Perustiedot'!$D$17</f>
        <v>0</v>
      </c>
      <c r="B200" s="88"/>
      <c r="C200" s="88"/>
      <c r="D200" s="88"/>
      <c r="E200" s="88"/>
      <c r="F200" s="88"/>
      <c r="G200" s="88"/>
      <c r="H200" s="88"/>
    </row>
    <row r="201" spans="1:8">
      <c r="A201" s="88"/>
      <c r="B201" s="88" t="s">
        <v>52</v>
      </c>
      <c r="C201" s="88" t="s">
        <v>51</v>
      </c>
      <c r="D201" s="88" t="s">
        <v>53</v>
      </c>
      <c r="E201" s="88" t="s">
        <v>54</v>
      </c>
      <c r="F201" s="88" t="s">
        <v>47</v>
      </c>
      <c r="G201" s="88" t="s">
        <v>46</v>
      </c>
      <c r="H201" s="88" t="s">
        <v>27</v>
      </c>
    </row>
    <row r="202" spans="1:8">
      <c r="A202" s="88" t="s">
        <v>52</v>
      </c>
      <c r="B202" s="88">
        <f>IF('3. Maankäytön muutos'!E37&gt;0,'3. Maankäytön muutos'!$D37-'3. Maankäytön muutos'!E37,)</f>
        <v>0</v>
      </c>
      <c r="C202" s="88">
        <f>IF('3. Maankäytön muutos'!F37&gt;0,'3. Maankäytön muutos'!$D37-'3. Maankäytön muutos'!F37,)</f>
        <v>0</v>
      </c>
      <c r="D202" s="88">
        <f>IF('3. Maankäytön muutos'!G37&gt;0,'3. Maankäytön muutos'!$D37-'3. Maankäytön muutos'!G37,)</f>
        <v>0</v>
      </c>
      <c r="E202" s="88">
        <f>IF('3. Maankäytön muutos'!H37&gt;0,'3. Maankäytön muutos'!$D37-'3. Maankäytön muutos'!H37,)</f>
        <v>0</v>
      </c>
      <c r="F202" s="88">
        <f>IF('3. Maankäytön muutos'!I37&gt;0,'3. Maankäytön muutos'!$D37-'3. Maankäytön muutos'!I37,)</f>
        <v>0</v>
      </c>
      <c r="G202" s="88">
        <f>IF('3. Maankäytön muutos'!J37&gt;0,'3. Maankäytön muutos'!$D37-'3. Maankäytön muutos'!J37,)</f>
        <v>0</v>
      </c>
      <c r="H202" s="88">
        <f>IF('3. Maankäytön muutos'!K37&gt;0,'3. Maankäytön muutos'!$D37-'3. Maankäytön muutos'!K37,)</f>
        <v>0</v>
      </c>
    </row>
    <row r="203" spans="1:8">
      <c r="A203" s="88" t="s">
        <v>51</v>
      </c>
      <c r="B203" s="88">
        <f>IF('3. Maankäytön muutos'!E38&gt;0,'3. Maankäytön muutos'!$D38-'3. Maankäytön muutos'!E38,)</f>
        <v>0</v>
      </c>
      <c r="C203" s="88">
        <f>IF('3. Maankäytön muutos'!F38&gt;0,'3. Maankäytön muutos'!$D38-'3. Maankäytön muutos'!F38,)</f>
        <v>0</v>
      </c>
      <c r="D203" s="88">
        <f>IF('3. Maankäytön muutos'!G38&gt;0,'3. Maankäytön muutos'!$D38-'3. Maankäytön muutos'!G38,)</f>
        <v>0</v>
      </c>
      <c r="E203" s="88">
        <f>IF('3. Maankäytön muutos'!H38&gt;0,'3. Maankäytön muutos'!$D38-'3. Maankäytön muutos'!H38,)</f>
        <v>0</v>
      </c>
      <c r="F203" s="88">
        <f>IF('3. Maankäytön muutos'!I38&gt;0,'3. Maankäytön muutos'!$D38-'3. Maankäytön muutos'!I38,)</f>
        <v>0</v>
      </c>
      <c r="G203" s="88">
        <f>IF('3. Maankäytön muutos'!J38&gt;0,'3. Maankäytön muutos'!$D38-'3. Maankäytön muutos'!J38,)</f>
        <v>0</v>
      </c>
      <c r="H203" s="88">
        <f>IF('3. Maankäytön muutos'!K38&gt;0,'3. Maankäytön muutos'!$D38-'3. Maankäytön muutos'!K38,)</f>
        <v>0</v>
      </c>
    </row>
    <row r="204" spans="1:8">
      <c r="A204" s="88" t="s">
        <v>53</v>
      </c>
      <c r="B204" s="88">
        <f>IF('3. Maankäytön muutos'!E39&gt;0,'3. Maankäytön muutos'!$D39-'3. Maankäytön muutos'!E39,)</f>
        <v>0</v>
      </c>
      <c r="C204" s="88">
        <f>IF('3. Maankäytön muutos'!F39&gt;0,'3. Maankäytön muutos'!$D39-'3. Maankäytön muutos'!F39,)</f>
        <v>0</v>
      </c>
      <c r="D204" s="88">
        <f>IF('3. Maankäytön muutos'!G39&gt;0,'3. Maankäytön muutos'!$D39-'3. Maankäytön muutos'!G39,)</f>
        <v>0</v>
      </c>
      <c r="E204" s="88">
        <f>IF('3. Maankäytön muutos'!H39&gt;0,'3. Maankäytön muutos'!$D39-'3. Maankäytön muutos'!H39,)</f>
        <v>0</v>
      </c>
      <c r="F204" s="88">
        <f>IF('3. Maankäytön muutos'!I39&gt;0,'3. Maankäytön muutos'!$D39-'3. Maankäytön muutos'!I39,)</f>
        <v>0</v>
      </c>
      <c r="G204" s="88">
        <f>IF('3. Maankäytön muutos'!J39&gt;0,'3. Maankäytön muutos'!$D39-'3. Maankäytön muutos'!J39,)</f>
        <v>0</v>
      </c>
      <c r="H204" s="88">
        <f>IF('3. Maankäytön muutos'!K39&gt;0,'3. Maankäytön muutos'!$D39-'3. Maankäytön muutos'!K39,)</f>
        <v>0</v>
      </c>
    </row>
    <row r="205" spans="1:8">
      <c r="A205" s="88" t="s">
        <v>54</v>
      </c>
      <c r="B205" s="88">
        <f>IF('3. Maankäytön muutos'!E40&gt;0,'3. Maankäytön muutos'!$D40-'3. Maankäytön muutos'!E40,)</f>
        <v>0</v>
      </c>
      <c r="C205" s="88">
        <f>IF('3. Maankäytön muutos'!F40&gt;0,'3. Maankäytön muutos'!$D40-'3. Maankäytön muutos'!F40,)</f>
        <v>0</v>
      </c>
      <c r="D205" s="88">
        <f>IF('3. Maankäytön muutos'!G40&gt;0,'3. Maankäytön muutos'!$D40-'3. Maankäytön muutos'!G40,)</f>
        <v>0</v>
      </c>
      <c r="E205" s="88">
        <f>IF('3. Maankäytön muutos'!H40&gt;0,'3. Maankäytön muutos'!$D40-'3. Maankäytön muutos'!H40,)</f>
        <v>0</v>
      </c>
      <c r="F205" s="88">
        <f>IF('3. Maankäytön muutos'!I40&gt;0,'3. Maankäytön muutos'!$D40-'3. Maankäytön muutos'!I40,)</f>
        <v>0</v>
      </c>
      <c r="G205" s="88">
        <f>IF('3. Maankäytön muutos'!J40&gt;0,'3. Maankäytön muutos'!$D40-'3. Maankäytön muutos'!J40,)</f>
        <v>0</v>
      </c>
      <c r="H205" s="88">
        <f>IF('3. Maankäytön muutos'!K40&gt;0,'3. Maankäytön muutos'!$D40-'3. Maankäytön muutos'!K40,)</f>
        <v>0</v>
      </c>
    </row>
    <row r="206" spans="1:8">
      <c r="A206" s="88" t="s">
        <v>47</v>
      </c>
      <c r="B206" s="88">
        <f>IF('3. Maankäytön muutos'!E41&gt;0,'3. Maankäytön muutos'!$D41-'3. Maankäytön muutos'!E41,)</f>
        <v>0</v>
      </c>
      <c r="C206" s="88">
        <f>IF('3. Maankäytön muutos'!F41&gt;0,'3. Maankäytön muutos'!$D41-'3. Maankäytön muutos'!F41,)</f>
        <v>0</v>
      </c>
      <c r="D206" s="88">
        <f>IF('3. Maankäytön muutos'!G41&gt;0,'3. Maankäytön muutos'!$D41-'3. Maankäytön muutos'!G41,)</f>
        <v>0</v>
      </c>
      <c r="E206" s="88">
        <f>IF('3. Maankäytön muutos'!H41&gt;0,'3. Maankäytön muutos'!$D41-'3. Maankäytön muutos'!H41,)</f>
        <v>0</v>
      </c>
      <c r="F206" s="88">
        <f>IF('3. Maankäytön muutos'!I41&gt;0,'3. Maankäytön muutos'!$D41-'3. Maankäytön muutos'!I41,)</f>
        <v>0</v>
      </c>
      <c r="G206" s="88">
        <f>IF('3. Maankäytön muutos'!J41&gt;0,'3. Maankäytön muutos'!$D41-'3. Maankäytön muutos'!J41,)</f>
        <v>0</v>
      </c>
      <c r="H206" s="88">
        <f>IF('3. Maankäytön muutos'!K41&gt;0,'3. Maankäytön muutos'!$D41-'3. Maankäytön muutos'!K41,)</f>
        <v>0</v>
      </c>
    </row>
    <row r="207" spans="1:8">
      <c r="A207" s="88" t="s">
        <v>46</v>
      </c>
      <c r="B207" s="88">
        <f>IF('3. Maankäytön muutos'!E42&gt;0,'3. Maankäytön muutos'!$D42-'3. Maankäytön muutos'!E42,)</f>
        <v>0</v>
      </c>
      <c r="C207" s="88">
        <f>IF('3. Maankäytön muutos'!F42&gt;0,'3. Maankäytön muutos'!$D42-'3. Maankäytön muutos'!F42,)</f>
        <v>0</v>
      </c>
      <c r="D207" s="88">
        <f>IF('3. Maankäytön muutos'!G42&gt;0,'3. Maankäytön muutos'!$D42-'3. Maankäytön muutos'!G42,)</f>
        <v>0</v>
      </c>
      <c r="E207" s="88">
        <f>IF('3. Maankäytön muutos'!H42&gt;0,'3. Maankäytön muutos'!$D42-'3. Maankäytön muutos'!H42,)</f>
        <v>0</v>
      </c>
      <c r="F207" s="88">
        <f>IF('3. Maankäytön muutos'!I42&gt;0,'3. Maankäytön muutos'!$D42-'3. Maankäytön muutos'!I42,)</f>
        <v>0</v>
      </c>
      <c r="G207" s="88">
        <f>IF('3. Maankäytön muutos'!J42&gt;0,'3. Maankäytön muutos'!$D42-'3. Maankäytön muutos'!J42,)</f>
        <v>0</v>
      </c>
      <c r="H207" s="88">
        <f>IF('3. Maankäytön muutos'!K42&gt;0,'3. Maankäytön muutos'!$D42-'3. Maankäytön muutos'!K42,)</f>
        <v>0</v>
      </c>
    </row>
    <row r="208" spans="1:8">
      <c r="A208" s="88" t="s">
        <v>27</v>
      </c>
      <c r="B208" s="88">
        <f>IF('3. Maankäytön muutos'!E43&gt;0,'3. Maankäytön muutos'!$D43-'3. Maankäytön muutos'!E43,)</f>
        <v>0</v>
      </c>
      <c r="C208" s="88">
        <f>IF('3. Maankäytön muutos'!F43&gt;0,'3. Maankäytön muutos'!$D43-'3. Maankäytön muutos'!F43,)</f>
        <v>0</v>
      </c>
      <c r="D208" s="88">
        <f>IF('3. Maankäytön muutos'!G43&gt;0,'3. Maankäytön muutos'!$D43-'3. Maankäytön muutos'!G43,)</f>
        <v>0</v>
      </c>
      <c r="E208" s="88">
        <f>IF('3. Maankäytön muutos'!H43&gt;0,'3. Maankäytön muutos'!$D43-'3. Maankäytön muutos'!H43,)</f>
        <v>0</v>
      </c>
      <c r="F208" s="88">
        <f>IF('3. Maankäytön muutos'!I43&gt;0,'3. Maankäytön muutos'!$D43-'3. Maankäytön muutos'!I43,)</f>
        <v>0</v>
      </c>
      <c r="G208" s="88">
        <f>IF('3. Maankäytön muutos'!J43&gt;0,'3. Maankäytön muutos'!$D43-'3. Maankäytön muutos'!J43,)</f>
        <v>0</v>
      </c>
      <c r="H208" s="88">
        <f>IF('3. Maankäytön muutos'!K43&gt;0,'3. Maankäytön muutos'!$D43-'3. Maankäytön muutos'!K43,)</f>
        <v>0</v>
      </c>
    </row>
    <row r="209" spans="1:8">
      <c r="A209" s="88"/>
      <c r="B209" s="88"/>
      <c r="C209" s="88"/>
      <c r="D209" s="88"/>
      <c r="E209" s="88"/>
      <c r="F209" s="88"/>
      <c r="G209" s="88"/>
      <c r="H209" s="88"/>
    </row>
    <row r="210" spans="1:8">
      <c r="A210" s="88">
        <f>'2. Perustiedot'!$D$17</f>
        <v>0</v>
      </c>
      <c r="B210" s="88"/>
      <c r="C210" s="88"/>
      <c r="D210" s="88"/>
      <c r="E210" s="88"/>
      <c r="F210" s="88"/>
      <c r="G210" s="88"/>
      <c r="H210" s="88"/>
    </row>
    <row r="211" spans="1:8">
      <c r="A211" s="88"/>
      <c r="B211" s="88" t="s">
        <v>52</v>
      </c>
      <c r="C211" s="88" t="s">
        <v>51</v>
      </c>
      <c r="D211" s="88" t="s">
        <v>53</v>
      </c>
      <c r="E211" s="88" t="s">
        <v>54</v>
      </c>
      <c r="F211" s="88" t="s">
        <v>47</v>
      </c>
      <c r="G211" s="88" t="s">
        <v>46</v>
      </c>
      <c r="H211" s="88" t="s">
        <v>27</v>
      </c>
    </row>
    <row r="212" spans="1:8">
      <c r="A212" s="88" t="s">
        <v>52</v>
      </c>
      <c r="B212" s="88">
        <f>IF('3. Maankäytön muutos'!E47&gt;0,'3. Maankäytön muutos'!$D47-'3. Maankäytön muutos'!E47,)</f>
        <v>0</v>
      </c>
      <c r="C212" s="88">
        <f>IF('3. Maankäytön muutos'!F47&gt;0,'3. Maankäytön muutos'!$D47-'3. Maankäytön muutos'!F47,)</f>
        <v>0</v>
      </c>
      <c r="D212" s="88">
        <f>IF('3. Maankäytön muutos'!G47&gt;0,'3. Maankäytön muutos'!$D47-'3. Maankäytön muutos'!G47,)</f>
        <v>0</v>
      </c>
      <c r="E212" s="88">
        <f>IF('3. Maankäytön muutos'!H47&gt;0,'3. Maankäytön muutos'!$D47-'3. Maankäytön muutos'!H47,)</f>
        <v>0</v>
      </c>
      <c r="F212" s="88">
        <f>IF('3. Maankäytön muutos'!I47&gt;0,'3. Maankäytön muutos'!$D47-'3. Maankäytön muutos'!I47,)</f>
        <v>0</v>
      </c>
      <c r="G212" s="88">
        <f>IF('3. Maankäytön muutos'!J47&gt;0,'3. Maankäytön muutos'!$D47-'3. Maankäytön muutos'!J47,)</f>
        <v>0</v>
      </c>
      <c r="H212" s="88">
        <f>IF('3. Maankäytön muutos'!K47&gt;0,'3. Maankäytön muutos'!$D47-'3. Maankäytön muutos'!K47,)</f>
        <v>0</v>
      </c>
    </row>
    <row r="213" spans="1:8">
      <c r="A213" s="88" t="s">
        <v>51</v>
      </c>
      <c r="B213" s="88">
        <f>IF('3. Maankäytön muutos'!E48&gt;0,'3. Maankäytön muutos'!$D48-'3. Maankäytön muutos'!E48,)</f>
        <v>0</v>
      </c>
      <c r="C213" s="88">
        <f>IF('3. Maankäytön muutos'!F48&gt;0,'3. Maankäytön muutos'!$D48-'3. Maankäytön muutos'!F48,)</f>
        <v>0</v>
      </c>
      <c r="D213" s="88">
        <f>IF('3. Maankäytön muutos'!G48&gt;0,'3. Maankäytön muutos'!$D48-'3. Maankäytön muutos'!G48,)</f>
        <v>0</v>
      </c>
      <c r="E213" s="88">
        <f>IF('3. Maankäytön muutos'!H48&gt;0,'3. Maankäytön muutos'!$D48-'3. Maankäytön muutos'!H48,)</f>
        <v>0</v>
      </c>
      <c r="F213" s="88">
        <f>IF('3. Maankäytön muutos'!I48&gt;0,'3. Maankäytön muutos'!$D48-'3. Maankäytön muutos'!I48,)</f>
        <v>0</v>
      </c>
      <c r="G213" s="88">
        <f>IF('3. Maankäytön muutos'!J48&gt;0,'3. Maankäytön muutos'!$D48-'3. Maankäytön muutos'!J48,)</f>
        <v>0</v>
      </c>
      <c r="H213" s="88">
        <f>IF('3. Maankäytön muutos'!K48&gt;0,'3. Maankäytön muutos'!$D48-'3. Maankäytön muutos'!K48,)</f>
        <v>0</v>
      </c>
    </row>
    <row r="214" spans="1:8">
      <c r="A214" s="88" t="s">
        <v>53</v>
      </c>
      <c r="B214" s="88">
        <f>IF('3. Maankäytön muutos'!E49&gt;0,'3. Maankäytön muutos'!$D49-'3. Maankäytön muutos'!E49,)</f>
        <v>0</v>
      </c>
      <c r="C214" s="88">
        <f>IF('3. Maankäytön muutos'!F49&gt;0,'3. Maankäytön muutos'!$D49-'3. Maankäytön muutos'!F49,)</f>
        <v>0</v>
      </c>
      <c r="D214" s="88">
        <f>IF('3. Maankäytön muutos'!G49&gt;0,'3. Maankäytön muutos'!$D49-'3. Maankäytön muutos'!G49,)</f>
        <v>0</v>
      </c>
      <c r="E214" s="88">
        <f>IF('3. Maankäytön muutos'!H49&gt;0,'3. Maankäytön muutos'!$D49-'3. Maankäytön muutos'!H49,)</f>
        <v>0</v>
      </c>
      <c r="F214" s="88">
        <f>IF('3. Maankäytön muutos'!I49&gt;0,'3. Maankäytön muutos'!$D49-'3. Maankäytön muutos'!I49,)</f>
        <v>0</v>
      </c>
      <c r="G214" s="88">
        <f>IF('3. Maankäytön muutos'!J49&gt;0,'3. Maankäytön muutos'!$D49-'3. Maankäytön muutos'!J49,)</f>
        <v>0</v>
      </c>
      <c r="H214" s="88">
        <f>IF('3. Maankäytön muutos'!K49&gt;0,'3. Maankäytön muutos'!$D49-'3. Maankäytön muutos'!K49,)</f>
        <v>0</v>
      </c>
    </row>
    <row r="215" spans="1:8">
      <c r="A215" s="88" t="s">
        <v>54</v>
      </c>
      <c r="B215" s="88">
        <f>IF('3. Maankäytön muutos'!E50&gt;0,'3. Maankäytön muutos'!$D50-'3. Maankäytön muutos'!E50,)</f>
        <v>0</v>
      </c>
      <c r="C215" s="88">
        <f>IF('3. Maankäytön muutos'!F50&gt;0,'3. Maankäytön muutos'!$D50-'3. Maankäytön muutos'!F50,)</f>
        <v>0</v>
      </c>
      <c r="D215" s="88">
        <f>IF('3. Maankäytön muutos'!G50&gt;0,'3. Maankäytön muutos'!$D50-'3. Maankäytön muutos'!G50,)</f>
        <v>0</v>
      </c>
      <c r="E215" s="88">
        <f>IF('3. Maankäytön muutos'!H50&gt;0,'3. Maankäytön muutos'!$D50-'3. Maankäytön muutos'!H50,)</f>
        <v>0</v>
      </c>
      <c r="F215" s="88">
        <f>IF('3. Maankäytön muutos'!I50&gt;0,'3. Maankäytön muutos'!$D50-'3. Maankäytön muutos'!I50,)</f>
        <v>0</v>
      </c>
      <c r="G215" s="88">
        <f>IF('3. Maankäytön muutos'!J50&gt;0,'3. Maankäytön muutos'!$D50-'3. Maankäytön muutos'!J50,)</f>
        <v>0</v>
      </c>
      <c r="H215" s="88">
        <f>IF('3. Maankäytön muutos'!K50&gt;0,'3. Maankäytön muutos'!$D50-'3. Maankäytön muutos'!K50,)</f>
        <v>0</v>
      </c>
    </row>
    <row r="216" spans="1:8">
      <c r="A216" s="88" t="s">
        <v>47</v>
      </c>
      <c r="B216" s="88">
        <f>IF('3. Maankäytön muutos'!E51&gt;0,'3. Maankäytön muutos'!$D51-'3. Maankäytön muutos'!E51,)</f>
        <v>0</v>
      </c>
      <c r="C216" s="88">
        <f>IF('3. Maankäytön muutos'!F51&gt;0,'3. Maankäytön muutos'!$D51-'3. Maankäytön muutos'!F51,)</f>
        <v>0</v>
      </c>
      <c r="D216" s="88">
        <f>IF('3. Maankäytön muutos'!G51&gt;0,'3. Maankäytön muutos'!$D51-'3. Maankäytön muutos'!G51,)</f>
        <v>0</v>
      </c>
      <c r="E216" s="88">
        <f>IF('3. Maankäytön muutos'!H51&gt;0,'3. Maankäytön muutos'!$D51-'3. Maankäytön muutos'!H51,)</f>
        <v>0</v>
      </c>
      <c r="F216" s="88">
        <f>IF('3. Maankäytön muutos'!I51&gt;0,'3. Maankäytön muutos'!$D51-'3. Maankäytön muutos'!I51,)</f>
        <v>0</v>
      </c>
      <c r="G216" s="88">
        <f>IF('3. Maankäytön muutos'!J51&gt;0,'3. Maankäytön muutos'!$D51-'3. Maankäytön muutos'!J51,)</f>
        <v>0</v>
      </c>
      <c r="H216" s="88">
        <f>IF('3. Maankäytön muutos'!K51&gt;0,'3. Maankäytön muutos'!$D51-'3. Maankäytön muutos'!K51,)</f>
        <v>0</v>
      </c>
    </row>
    <row r="217" spans="1:8">
      <c r="A217" s="88" t="s">
        <v>46</v>
      </c>
      <c r="B217" s="88">
        <f>IF('3. Maankäytön muutos'!E52&gt;0,'3. Maankäytön muutos'!$D52-'3. Maankäytön muutos'!E52,)</f>
        <v>0</v>
      </c>
      <c r="C217" s="88">
        <f>IF('3. Maankäytön muutos'!F52&gt;0,'3. Maankäytön muutos'!$D52-'3. Maankäytön muutos'!F52,)</f>
        <v>0</v>
      </c>
      <c r="D217" s="88">
        <f>IF('3. Maankäytön muutos'!G52&gt;0,'3. Maankäytön muutos'!$D52-'3. Maankäytön muutos'!G52,)</f>
        <v>0</v>
      </c>
      <c r="E217" s="88">
        <f>IF('3. Maankäytön muutos'!H52&gt;0,'3. Maankäytön muutos'!$D52-'3. Maankäytön muutos'!H52,)</f>
        <v>0</v>
      </c>
      <c r="F217" s="88">
        <f>IF('3. Maankäytön muutos'!I52&gt;0,'3. Maankäytön muutos'!$D52-'3. Maankäytön muutos'!I52,)</f>
        <v>0</v>
      </c>
      <c r="G217" s="88">
        <f>IF('3. Maankäytön muutos'!J52&gt;0,'3. Maankäytön muutos'!$D52-'3. Maankäytön muutos'!J52,)</f>
        <v>0</v>
      </c>
      <c r="H217" s="88">
        <f>IF('3. Maankäytön muutos'!K52&gt;0,'3. Maankäytön muutos'!$D52-'3. Maankäytön muutos'!K52,)</f>
        <v>0</v>
      </c>
    </row>
    <row r="218" spans="1:8">
      <c r="A218" s="88" t="s">
        <v>27</v>
      </c>
      <c r="B218" s="88">
        <f>IF('3. Maankäytön muutos'!E53&gt;0,'3. Maankäytön muutos'!$D53-'3. Maankäytön muutos'!E53,)</f>
        <v>0</v>
      </c>
      <c r="C218" s="88">
        <f>IF('3. Maankäytön muutos'!F53&gt;0,'3. Maankäytön muutos'!$D53-'3. Maankäytön muutos'!F53,)</f>
        <v>0</v>
      </c>
      <c r="D218" s="88">
        <f>IF('3. Maankäytön muutos'!G53&gt;0,'3. Maankäytön muutos'!$D53-'3. Maankäytön muutos'!G53,)</f>
        <v>0</v>
      </c>
      <c r="E218" s="88">
        <f>IF('3. Maankäytön muutos'!H53&gt;0,'3. Maankäytön muutos'!$D53-'3. Maankäytön muutos'!H53,)</f>
        <v>0</v>
      </c>
      <c r="F218" s="88">
        <f>IF('3. Maankäytön muutos'!I53&gt;0,'3. Maankäytön muutos'!$D53-'3. Maankäytön muutos'!I53,)</f>
        <v>0</v>
      </c>
      <c r="G218" s="88">
        <f>IF('3. Maankäytön muutos'!J53&gt;0,'3. Maankäytön muutos'!$D53-'3. Maankäytön muutos'!J53,)</f>
        <v>0</v>
      </c>
      <c r="H218" s="88">
        <f>IF('3. Maankäytön muutos'!K53&gt;0,'3. Maankäytön muutos'!$D53-'3. Maankäytön muutos'!K53,)</f>
        <v>0</v>
      </c>
    </row>
    <row r="219" spans="1:8">
      <c r="A219" s="88"/>
      <c r="B219" s="88"/>
      <c r="C219" s="88"/>
      <c r="D219" s="88"/>
      <c r="E219" s="88"/>
      <c r="F219" s="88"/>
      <c r="G219" s="88"/>
      <c r="H219" s="88"/>
    </row>
    <row r="220" spans="1:8" ht="18.75">
      <c r="A220" s="141" t="s">
        <v>186</v>
      </c>
      <c r="B220" s="88"/>
      <c r="C220" s="88"/>
      <c r="D220" s="88"/>
      <c r="E220" s="88"/>
      <c r="F220" s="88"/>
      <c r="G220" s="88"/>
      <c r="H220" s="88"/>
    </row>
    <row r="221" spans="1:8">
      <c r="A221" s="88">
        <f>'2. Perustiedot'!$D$16</f>
        <v>0</v>
      </c>
      <c r="B221" s="88"/>
      <c r="C221" s="88"/>
      <c r="D221" s="88"/>
      <c r="E221" s="88"/>
      <c r="F221" s="88"/>
      <c r="G221" s="88"/>
      <c r="H221" s="88"/>
    </row>
    <row r="222" spans="1:8">
      <c r="A222" s="88"/>
      <c r="B222" s="88" t="s">
        <v>52</v>
      </c>
      <c r="C222" s="88" t="s">
        <v>51</v>
      </c>
      <c r="D222" s="88" t="s">
        <v>53</v>
      </c>
      <c r="E222" s="88" t="s">
        <v>54</v>
      </c>
      <c r="F222" s="88" t="s">
        <v>47</v>
      </c>
      <c r="G222" s="88" t="s">
        <v>46</v>
      </c>
      <c r="H222" s="88" t="s">
        <v>27</v>
      </c>
    </row>
    <row r="223" spans="1:8">
      <c r="A223" s="88" t="s">
        <v>52</v>
      </c>
      <c r="B223" s="88">
        <f>B192*B161</f>
        <v>0</v>
      </c>
      <c r="C223" s="88">
        <f>C192*C161</f>
        <v>0</v>
      </c>
      <c r="D223" s="88">
        <f t="shared" ref="D223:H223" si="2">D192*D161</f>
        <v>0</v>
      </c>
      <c r="E223" s="88">
        <f t="shared" si="2"/>
        <v>0</v>
      </c>
      <c r="F223" s="88">
        <f t="shared" si="2"/>
        <v>0</v>
      </c>
      <c r="G223" s="88">
        <f t="shared" si="2"/>
        <v>0</v>
      </c>
      <c r="H223" s="88">
        <f t="shared" si="2"/>
        <v>0</v>
      </c>
    </row>
    <row r="224" spans="1:8">
      <c r="A224" s="88" t="s">
        <v>51</v>
      </c>
      <c r="B224" s="88">
        <f t="shared" ref="B224:H224" si="3">B193*B162</f>
        <v>0</v>
      </c>
      <c r="C224" s="88">
        <f t="shared" si="3"/>
        <v>0</v>
      </c>
      <c r="D224" s="88">
        <f t="shared" si="3"/>
        <v>0</v>
      </c>
      <c r="E224" s="88">
        <f t="shared" si="3"/>
        <v>0</v>
      </c>
      <c r="F224" s="88">
        <f t="shared" si="3"/>
        <v>0</v>
      </c>
      <c r="G224" s="88">
        <f t="shared" si="3"/>
        <v>0</v>
      </c>
      <c r="H224" s="88">
        <f t="shared" si="3"/>
        <v>0</v>
      </c>
    </row>
    <row r="225" spans="1:8">
      <c r="A225" s="88" t="s">
        <v>53</v>
      </c>
      <c r="B225" s="88">
        <f t="shared" ref="B225:H225" si="4">B194*B163</f>
        <v>0</v>
      </c>
      <c r="C225" s="88">
        <f t="shared" si="4"/>
        <v>0</v>
      </c>
      <c r="D225" s="88">
        <f t="shared" si="4"/>
        <v>0</v>
      </c>
      <c r="E225" s="88">
        <f t="shared" si="4"/>
        <v>0</v>
      </c>
      <c r="F225" s="88">
        <f t="shared" si="4"/>
        <v>0</v>
      </c>
      <c r="G225" s="88">
        <f t="shared" si="4"/>
        <v>0</v>
      </c>
      <c r="H225" s="88">
        <f t="shared" si="4"/>
        <v>0</v>
      </c>
    </row>
    <row r="226" spans="1:8">
      <c r="A226" s="88" t="s">
        <v>54</v>
      </c>
      <c r="B226" s="88">
        <f t="shared" ref="B226:H226" si="5">B195*B164</f>
        <v>0</v>
      </c>
      <c r="C226" s="88">
        <f t="shared" si="5"/>
        <v>0</v>
      </c>
      <c r="D226" s="88">
        <f t="shared" si="5"/>
        <v>0</v>
      </c>
      <c r="E226" s="88">
        <f t="shared" si="5"/>
        <v>0</v>
      </c>
      <c r="F226" s="88">
        <f t="shared" si="5"/>
        <v>0</v>
      </c>
      <c r="G226" s="88">
        <f t="shared" si="5"/>
        <v>0</v>
      </c>
      <c r="H226" s="88">
        <f t="shared" si="5"/>
        <v>0</v>
      </c>
    </row>
    <row r="227" spans="1:8">
      <c r="A227" s="88" t="s">
        <v>47</v>
      </c>
      <c r="B227" s="88">
        <f t="shared" ref="B227:H227" si="6">B196*B165</f>
        <v>0</v>
      </c>
      <c r="C227" s="88">
        <f t="shared" si="6"/>
        <v>0</v>
      </c>
      <c r="D227" s="88">
        <f t="shared" si="6"/>
        <v>0</v>
      </c>
      <c r="E227" s="88">
        <f t="shared" si="6"/>
        <v>0</v>
      </c>
      <c r="F227" s="88">
        <f t="shared" si="6"/>
        <v>0</v>
      </c>
      <c r="G227" s="88">
        <f t="shared" si="6"/>
        <v>0</v>
      </c>
      <c r="H227" s="88">
        <f t="shared" si="6"/>
        <v>0</v>
      </c>
    </row>
    <row r="228" spans="1:8">
      <c r="A228" s="88" t="s">
        <v>46</v>
      </c>
      <c r="B228" s="88">
        <f t="shared" ref="B228:H228" si="7">B197*B166</f>
        <v>0</v>
      </c>
      <c r="C228" s="88">
        <f t="shared" si="7"/>
        <v>0</v>
      </c>
      <c r="D228" s="88">
        <f t="shared" si="7"/>
        <v>0</v>
      </c>
      <c r="E228" s="88">
        <f t="shared" si="7"/>
        <v>0</v>
      </c>
      <c r="F228" s="88">
        <f t="shared" si="7"/>
        <v>0</v>
      </c>
      <c r="G228" s="88">
        <f t="shared" si="7"/>
        <v>0</v>
      </c>
      <c r="H228" s="88">
        <f t="shared" si="7"/>
        <v>0</v>
      </c>
    </row>
    <row r="229" spans="1:8">
      <c r="A229" s="88" t="s">
        <v>27</v>
      </c>
      <c r="B229" s="88">
        <f t="shared" ref="B229:H229" si="8">B198*B167</f>
        <v>0</v>
      </c>
      <c r="C229" s="88">
        <f t="shared" si="8"/>
        <v>0</v>
      </c>
      <c r="D229" s="88">
        <f t="shared" si="8"/>
        <v>0</v>
      </c>
      <c r="E229" s="88">
        <f t="shared" si="8"/>
        <v>0</v>
      </c>
      <c r="F229" s="88">
        <f t="shared" si="8"/>
        <v>0</v>
      </c>
      <c r="G229" s="88">
        <f t="shared" si="8"/>
        <v>0</v>
      </c>
      <c r="H229" s="88">
        <f t="shared" si="8"/>
        <v>0</v>
      </c>
    </row>
    <row r="230" spans="1:8">
      <c r="A230" s="88"/>
      <c r="B230" s="88"/>
      <c r="C230" s="88"/>
      <c r="D230" s="88"/>
      <c r="E230" s="88"/>
      <c r="F230" s="88"/>
      <c r="G230" s="88"/>
      <c r="H230" s="88"/>
    </row>
    <row r="231" spans="1:8">
      <c r="A231" s="88">
        <f>'2. Perustiedot'!$D$17</f>
        <v>0</v>
      </c>
      <c r="B231" s="88"/>
      <c r="C231" s="88"/>
      <c r="D231" s="88"/>
      <c r="E231" s="88"/>
      <c r="F231" s="88"/>
      <c r="G231" s="88"/>
      <c r="H231" s="88"/>
    </row>
    <row r="232" spans="1:8">
      <c r="A232" s="88"/>
      <c r="B232" s="88" t="s">
        <v>52</v>
      </c>
      <c r="C232" s="88" t="s">
        <v>51</v>
      </c>
      <c r="D232" s="88" t="s">
        <v>53</v>
      </c>
      <c r="E232" s="88" t="s">
        <v>54</v>
      </c>
      <c r="F232" s="88" t="s">
        <v>47</v>
      </c>
      <c r="G232" s="88" t="s">
        <v>46</v>
      </c>
      <c r="H232" s="88" t="s">
        <v>27</v>
      </c>
    </row>
    <row r="233" spans="1:8">
      <c r="A233" s="88" t="s">
        <v>52</v>
      </c>
      <c r="B233" s="88">
        <f>B202*B161</f>
        <v>0</v>
      </c>
      <c r="C233" s="88">
        <f t="shared" ref="C233:H233" si="9">C202*C161</f>
        <v>0</v>
      </c>
      <c r="D233" s="88">
        <f t="shared" si="9"/>
        <v>0</v>
      </c>
      <c r="E233" s="88">
        <f t="shared" si="9"/>
        <v>0</v>
      </c>
      <c r="F233" s="88">
        <f t="shared" si="9"/>
        <v>0</v>
      </c>
      <c r="G233" s="88">
        <f t="shared" si="9"/>
        <v>0</v>
      </c>
      <c r="H233" s="88">
        <f t="shared" si="9"/>
        <v>0</v>
      </c>
    </row>
    <row r="234" spans="1:8">
      <c r="A234" s="88" t="s">
        <v>51</v>
      </c>
      <c r="B234" s="88">
        <f t="shared" ref="B234:H234" si="10">B203*B162</f>
        <v>0</v>
      </c>
      <c r="C234" s="88">
        <f t="shared" si="10"/>
        <v>0</v>
      </c>
      <c r="D234" s="88">
        <f t="shared" si="10"/>
        <v>0</v>
      </c>
      <c r="E234" s="88">
        <f t="shared" si="10"/>
        <v>0</v>
      </c>
      <c r="F234" s="88">
        <f t="shared" si="10"/>
        <v>0</v>
      </c>
      <c r="G234" s="88">
        <f t="shared" si="10"/>
        <v>0</v>
      </c>
      <c r="H234" s="88">
        <f t="shared" si="10"/>
        <v>0</v>
      </c>
    </row>
    <row r="235" spans="1:8">
      <c r="A235" s="88" t="s">
        <v>53</v>
      </c>
      <c r="B235" s="88">
        <f t="shared" ref="B235:H235" si="11">B204*B163</f>
        <v>0</v>
      </c>
      <c r="C235" s="88">
        <f t="shared" si="11"/>
        <v>0</v>
      </c>
      <c r="D235" s="88">
        <f t="shared" si="11"/>
        <v>0</v>
      </c>
      <c r="E235" s="88">
        <f t="shared" si="11"/>
        <v>0</v>
      </c>
      <c r="F235" s="88">
        <f t="shared" si="11"/>
        <v>0</v>
      </c>
      <c r="G235" s="88">
        <f t="shared" si="11"/>
        <v>0</v>
      </c>
      <c r="H235" s="88">
        <f t="shared" si="11"/>
        <v>0</v>
      </c>
    </row>
    <row r="236" spans="1:8">
      <c r="A236" s="88" t="s">
        <v>54</v>
      </c>
      <c r="B236" s="88">
        <f t="shared" ref="B236:H236" si="12">B205*B164</f>
        <v>0</v>
      </c>
      <c r="C236" s="88">
        <f t="shared" si="12"/>
        <v>0</v>
      </c>
      <c r="D236" s="88">
        <f t="shared" si="12"/>
        <v>0</v>
      </c>
      <c r="E236" s="88">
        <f t="shared" si="12"/>
        <v>0</v>
      </c>
      <c r="F236" s="88">
        <f t="shared" si="12"/>
        <v>0</v>
      </c>
      <c r="G236" s="88">
        <f t="shared" si="12"/>
        <v>0</v>
      </c>
      <c r="H236" s="88">
        <f t="shared" si="12"/>
        <v>0</v>
      </c>
    </row>
    <row r="237" spans="1:8">
      <c r="A237" s="88" t="s">
        <v>47</v>
      </c>
      <c r="B237" s="88">
        <f t="shared" ref="B237:H237" si="13">B206*B165</f>
        <v>0</v>
      </c>
      <c r="C237" s="88">
        <f t="shared" si="13"/>
        <v>0</v>
      </c>
      <c r="D237" s="88">
        <f t="shared" si="13"/>
        <v>0</v>
      </c>
      <c r="E237" s="88">
        <f t="shared" si="13"/>
        <v>0</v>
      </c>
      <c r="F237" s="88">
        <f t="shared" si="13"/>
        <v>0</v>
      </c>
      <c r="G237" s="88">
        <f t="shared" si="13"/>
        <v>0</v>
      </c>
      <c r="H237" s="88">
        <f t="shared" si="13"/>
        <v>0</v>
      </c>
    </row>
    <row r="238" spans="1:8">
      <c r="A238" s="88" t="s">
        <v>46</v>
      </c>
      <c r="B238" s="88">
        <f t="shared" ref="B238:H238" si="14">B207*B166</f>
        <v>0</v>
      </c>
      <c r="C238" s="88">
        <f t="shared" si="14"/>
        <v>0</v>
      </c>
      <c r="D238" s="88">
        <f t="shared" si="14"/>
        <v>0</v>
      </c>
      <c r="E238" s="88">
        <f t="shared" si="14"/>
        <v>0</v>
      </c>
      <c r="F238" s="88">
        <f t="shared" si="14"/>
        <v>0</v>
      </c>
      <c r="G238" s="88">
        <f t="shared" si="14"/>
        <v>0</v>
      </c>
      <c r="H238" s="88">
        <f t="shared" si="14"/>
        <v>0</v>
      </c>
    </row>
    <row r="239" spans="1:8">
      <c r="A239" s="88" t="s">
        <v>27</v>
      </c>
      <c r="B239" s="88">
        <f t="shared" ref="B239:H239" si="15">B208*B167</f>
        <v>0</v>
      </c>
      <c r="C239" s="88">
        <f t="shared" si="15"/>
        <v>0</v>
      </c>
      <c r="D239" s="88">
        <f t="shared" si="15"/>
        <v>0</v>
      </c>
      <c r="E239" s="88">
        <f t="shared" si="15"/>
        <v>0</v>
      </c>
      <c r="F239" s="88">
        <f t="shared" si="15"/>
        <v>0</v>
      </c>
      <c r="G239" s="88">
        <f t="shared" si="15"/>
        <v>0</v>
      </c>
      <c r="H239" s="88">
        <f t="shared" si="15"/>
        <v>0</v>
      </c>
    </row>
    <row r="240" spans="1:8">
      <c r="A240" s="88"/>
      <c r="B240" s="88"/>
      <c r="C240" s="88"/>
      <c r="D240" s="88"/>
      <c r="E240" s="88"/>
      <c r="F240" s="88"/>
      <c r="G240" s="88"/>
      <c r="H240" s="88"/>
    </row>
    <row r="241" spans="1:8">
      <c r="A241" s="88">
        <f>'2. Perustiedot'!$D$18</f>
        <v>0</v>
      </c>
      <c r="B241" s="88"/>
      <c r="C241" s="88"/>
      <c r="D241" s="88"/>
      <c r="E241" s="88"/>
      <c r="F241" s="88"/>
      <c r="G241" s="88"/>
      <c r="H241" s="88"/>
    </row>
    <row r="242" spans="1:8">
      <c r="A242" s="88"/>
      <c r="B242" s="88" t="s">
        <v>52</v>
      </c>
      <c r="C242" s="88" t="s">
        <v>51</v>
      </c>
      <c r="D242" s="88" t="s">
        <v>53</v>
      </c>
      <c r="E242" s="88" t="s">
        <v>54</v>
      </c>
      <c r="F242" s="88" t="s">
        <v>47</v>
      </c>
      <c r="G242" s="88" t="s">
        <v>46</v>
      </c>
      <c r="H242" s="88" t="s">
        <v>27</v>
      </c>
    </row>
    <row r="243" spans="1:8">
      <c r="A243" s="88" t="s">
        <v>52</v>
      </c>
      <c r="B243" s="88">
        <f>B212*B161</f>
        <v>0</v>
      </c>
      <c r="C243" s="88">
        <f t="shared" ref="C243:H243" si="16">C212*C161</f>
        <v>0</v>
      </c>
      <c r="D243" s="88">
        <f t="shared" si="16"/>
        <v>0</v>
      </c>
      <c r="E243" s="88">
        <f t="shared" si="16"/>
        <v>0</v>
      </c>
      <c r="F243" s="88">
        <f t="shared" si="16"/>
        <v>0</v>
      </c>
      <c r="G243" s="88">
        <f t="shared" si="16"/>
        <v>0</v>
      </c>
      <c r="H243" s="88">
        <f t="shared" si="16"/>
        <v>0</v>
      </c>
    </row>
    <row r="244" spans="1:8">
      <c r="A244" s="88" t="s">
        <v>51</v>
      </c>
      <c r="B244" s="88">
        <f t="shared" ref="B244:H244" si="17">B213*B162</f>
        <v>0</v>
      </c>
      <c r="C244" s="88">
        <f t="shared" si="17"/>
        <v>0</v>
      </c>
      <c r="D244" s="88">
        <f t="shared" si="17"/>
        <v>0</v>
      </c>
      <c r="E244" s="88">
        <f t="shared" si="17"/>
        <v>0</v>
      </c>
      <c r="F244" s="88">
        <f t="shared" si="17"/>
        <v>0</v>
      </c>
      <c r="G244" s="88">
        <f t="shared" si="17"/>
        <v>0</v>
      </c>
      <c r="H244" s="88">
        <f t="shared" si="17"/>
        <v>0</v>
      </c>
    </row>
    <row r="245" spans="1:8">
      <c r="A245" s="88" t="s">
        <v>53</v>
      </c>
      <c r="B245" s="88">
        <f t="shared" ref="B245:H245" si="18">B214*B163</f>
        <v>0</v>
      </c>
      <c r="C245" s="88">
        <f t="shared" si="18"/>
        <v>0</v>
      </c>
      <c r="D245" s="88">
        <f t="shared" si="18"/>
        <v>0</v>
      </c>
      <c r="E245" s="88">
        <f t="shared" si="18"/>
        <v>0</v>
      </c>
      <c r="F245" s="88">
        <f t="shared" si="18"/>
        <v>0</v>
      </c>
      <c r="G245" s="88">
        <f t="shared" si="18"/>
        <v>0</v>
      </c>
      <c r="H245" s="88">
        <f t="shared" si="18"/>
        <v>0</v>
      </c>
    </row>
    <row r="246" spans="1:8">
      <c r="A246" s="88" t="s">
        <v>54</v>
      </c>
      <c r="B246" s="88">
        <f t="shared" ref="B246:H246" si="19">B215*B164</f>
        <v>0</v>
      </c>
      <c r="C246" s="88">
        <f t="shared" si="19"/>
        <v>0</v>
      </c>
      <c r="D246" s="88">
        <f t="shared" si="19"/>
        <v>0</v>
      </c>
      <c r="E246" s="88">
        <f t="shared" si="19"/>
        <v>0</v>
      </c>
      <c r="F246" s="88">
        <f t="shared" si="19"/>
        <v>0</v>
      </c>
      <c r="G246" s="88">
        <f t="shared" si="19"/>
        <v>0</v>
      </c>
      <c r="H246" s="88">
        <f t="shared" si="19"/>
        <v>0</v>
      </c>
    </row>
    <row r="247" spans="1:8">
      <c r="A247" s="88" t="s">
        <v>47</v>
      </c>
      <c r="B247" s="88">
        <f t="shared" ref="B247:H247" si="20">B216*B165</f>
        <v>0</v>
      </c>
      <c r="C247" s="88">
        <f t="shared" si="20"/>
        <v>0</v>
      </c>
      <c r="D247" s="88">
        <f t="shared" si="20"/>
        <v>0</v>
      </c>
      <c r="E247" s="88">
        <f t="shared" si="20"/>
        <v>0</v>
      </c>
      <c r="F247" s="88">
        <f t="shared" si="20"/>
        <v>0</v>
      </c>
      <c r="G247" s="88">
        <f t="shared" si="20"/>
        <v>0</v>
      </c>
      <c r="H247" s="88">
        <f t="shared" si="20"/>
        <v>0</v>
      </c>
    </row>
    <row r="248" spans="1:8">
      <c r="A248" s="88" t="s">
        <v>46</v>
      </c>
      <c r="B248" s="88">
        <f t="shared" ref="B248:H248" si="21">B217*B166</f>
        <v>0</v>
      </c>
      <c r="C248" s="88">
        <f t="shared" si="21"/>
        <v>0</v>
      </c>
      <c r="D248" s="88">
        <f t="shared" si="21"/>
        <v>0</v>
      </c>
      <c r="E248" s="88">
        <f t="shared" si="21"/>
        <v>0</v>
      </c>
      <c r="F248" s="88">
        <f t="shared" si="21"/>
        <v>0</v>
      </c>
      <c r="G248" s="88">
        <f t="shared" si="21"/>
        <v>0</v>
      </c>
      <c r="H248" s="88">
        <f t="shared" si="21"/>
        <v>0</v>
      </c>
    </row>
    <row r="249" spans="1:8">
      <c r="A249" s="88" t="s">
        <v>27</v>
      </c>
      <c r="B249" s="88">
        <f t="shared" ref="B249:H249" si="22">B218*B167</f>
        <v>0</v>
      </c>
      <c r="C249" s="88">
        <f t="shared" si="22"/>
        <v>0</v>
      </c>
      <c r="D249" s="88">
        <f t="shared" si="22"/>
        <v>0</v>
      </c>
      <c r="E249" s="88">
        <f t="shared" si="22"/>
        <v>0</v>
      </c>
      <c r="F249" s="88">
        <f t="shared" si="22"/>
        <v>0</v>
      </c>
      <c r="G249" s="88">
        <f t="shared" si="22"/>
        <v>0</v>
      </c>
      <c r="H249" s="88">
        <f t="shared" si="22"/>
        <v>0</v>
      </c>
    </row>
    <row r="250" spans="1:8">
      <c r="A250" s="88"/>
      <c r="B250" s="88"/>
      <c r="C250" s="88"/>
      <c r="D250" s="88"/>
      <c r="E250" s="88"/>
      <c r="F250" s="88"/>
      <c r="G250" s="88"/>
      <c r="H250" s="88"/>
    </row>
    <row r="251" spans="1:8" ht="18.75">
      <c r="A251" s="141" t="s">
        <v>187</v>
      </c>
      <c r="B251" s="88"/>
      <c r="C251" s="88"/>
      <c r="D251" s="88"/>
      <c r="E251" s="88"/>
      <c r="F251" s="88"/>
      <c r="G251" s="88"/>
      <c r="H251" s="88"/>
    </row>
    <row r="252" spans="1:8">
      <c r="A252" s="88">
        <f>'2. Perustiedot'!$D$16</f>
        <v>0</v>
      </c>
      <c r="B252" s="88"/>
      <c r="C252" s="88"/>
      <c r="D252" s="88"/>
      <c r="E252" s="88"/>
      <c r="F252" s="88"/>
      <c r="G252" s="88"/>
      <c r="H252" s="88"/>
    </row>
    <row r="253" spans="1:8">
      <c r="A253" s="88"/>
      <c r="B253" s="88" t="s">
        <v>52</v>
      </c>
      <c r="C253" s="88" t="s">
        <v>51</v>
      </c>
      <c r="D253" s="88" t="s">
        <v>53</v>
      </c>
      <c r="E253" s="88" t="s">
        <v>54</v>
      </c>
      <c r="F253" s="88" t="s">
        <v>47</v>
      </c>
      <c r="G253" s="88" t="s">
        <v>46</v>
      </c>
      <c r="H253" s="88" t="s">
        <v>27</v>
      </c>
    </row>
    <row r="254" spans="1:8">
      <c r="A254" s="88" t="s">
        <v>52</v>
      </c>
      <c r="B254" s="88">
        <f>B192*B171</f>
        <v>0</v>
      </c>
      <c r="C254" s="88">
        <f t="shared" ref="C254:H254" si="23">C192*C171</f>
        <v>0</v>
      </c>
      <c r="D254" s="88">
        <f t="shared" si="23"/>
        <v>0</v>
      </c>
      <c r="E254" s="88">
        <f t="shared" si="23"/>
        <v>0</v>
      </c>
      <c r="F254" s="88">
        <f t="shared" si="23"/>
        <v>0</v>
      </c>
      <c r="G254" s="88">
        <f t="shared" si="23"/>
        <v>0</v>
      </c>
      <c r="H254" s="88">
        <f t="shared" si="23"/>
        <v>0</v>
      </c>
    </row>
    <row r="255" spans="1:8">
      <c r="A255" s="88" t="s">
        <v>51</v>
      </c>
      <c r="B255" s="88">
        <f t="shared" ref="B255:H255" si="24">B193*B172</f>
        <v>0</v>
      </c>
      <c r="C255" s="88">
        <f t="shared" si="24"/>
        <v>0</v>
      </c>
      <c r="D255" s="88">
        <f t="shared" si="24"/>
        <v>0</v>
      </c>
      <c r="E255" s="88">
        <f t="shared" si="24"/>
        <v>0</v>
      </c>
      <c r="F255" s="88">
        <f t="shared" si="24"/>
        <v>0</v>
      </c>
      <c r="G255" s="88">
        <f t="shared" si="24"/>
        <v>0</v>
      </c>
      <c r="H255" s="88">
        <f t="shared" si="24"/>
        <v>0</v>
      </c>
    </row>
    <row r="256" spans="1:8">
      <c r="A256" s="88" t="s">
        <v>53</v>
      </c>
      <c r="B256" s="88">
        <f t="shared" ref="B256:H256" si="25">B194*B173</f>
        <v>0</v>
      </c>
      <c r="C256" s="88">
        <f t="shared" si="25"/>
        <v>0</v>
      </c>
      <c r="D256" s="88">
        <f t="shared" si="25"/>
        <v>0</v>
      </c>
      <c r="E256" s="88">
        <f t="shared" si="25"/>
        <v>0</v>
      </c>
      <c r="F256" s="88">
        <f t="shared" si="25"/>
        <v>0</v>
      </c>
      <c r="G256" s="88">
        <f t="shared" si="25"/>
        <v>0</v>
      </c>
      <c r="H256" s="88">
        <f t="shared" si="25"/>
        <v>0</v>
      </c>
    </row>
    <row r="257" spans="1:8">
      <c r="A257" s="88" t="s">
        <v>54</v>
      </c>
      <c r="B257" s="88">
        <f t="shared" ref="B257:H257" si="26">B195*B174</f>
        <v>0</v>
      </c>
      <c r="C257" s="88">
        <f t="shared" si="26"/>
        <v>0</v>
      </c>
      <c r="D257" s="88">
        <f t="shared" si="26"/>
        <v>0</v>
      </c>
      <c r="E257" s="88">
        <f t="shared" si="26"/>
        <v>0</v>
      </c>
      <c r="F257" s="88">
        <f t="shared" si="26"/>
        <v>0</v>
      </c>
      <c r="G257" s="88">
        <f t="shared" si="26"/>
        <v>0</v>
      </c>
      <c r="H257" s="88">
        <f t="shared" si="26"/>
        <v>0</v>
      </c>
    </row>
    <row r="258" spans="1:8">
      <c r="A258" s="88" t="s">
        <v>47</v>
      </c>
      <c r="B258" s="88">
        <f t="shared" ref="B258:H258" si="27">B196*B175</f>
        <v>0</v>
      </c>
      <c r="C258" s="88">
        <f t="shared" si="27"/>
        <v>0</v>
      </c>
      <c r="D258" s="88">
        <f t="shared" si="27"/>
        <v>0</v>
      </c>
      <c r="E258" s="88">
        <f t="shared" si="27"/>
        <v>0</v>
      </c>
      <c r="F258" s="88">
        <f t="shared" si="27"/>
        <v>0</v>
      </c>
      <c r="G258" s="88">
        <f t="shared" si="27"/>
        <v>0</v>
      </c>
      <c r="H258" s="88">
        <f t="shared" si="27"/>
        <v>0</v>
      </c>
    </row>
    <row r="259" spans="1:8">
      <c r="A259" s="88" t="s">
        <v>46</v>
      </c>
      <c r="B259" s="88">
        <f t="shared" ref="B259:H259" si="28">B197*B176</f>
        <v>0</v>
      </c>
      <c r="C259" s="88">
        <f t="shared" si="28"/>
        <v>0</v>
      </c>
      <c r="D259" s="88">
        <f t="shared" si="28"/>
        <v>0</v>
      </c>
      <c r="E259" s="88">
        <f t="shared" si="28"/>
        <v>0</v>
      </c>
      <c r="F259" s="88">
        <f t="shared" si="28"/>
        <v>0</v>
      </c>
      <c r="G259" s="88">
        <f t="shared" si="28"/>
        <v>0</v>
      </c>
      <c r="H259" s="88">
        <f t="shared" si="28"/>
        <v>0</v>
      </c>
    </row>
    <row r="260" spans="1:8">
      <c r="A260" s="88" t="s">
        <v>27</v>
      </c>
      <c r="B260" s="88">
        <f t="shared" ref="B260:H260" si="29">B198*B177</f>
        <v>0</v>
      </c>
      <c r="C260" s="88">
        <f t="shared" si="29"/>
        <v>0</v>
      </c>
      <c r="D260" s="88">
        <f t="shared" si="29"/>
        <v>0</v>
      </c>
      <c r="E260" s="88">
        <f t="shared" si="29"/>
        <v>0</v>
      </c>
      <c r="F260" s="88">
        <f t="shared" si="29"/>
        <v>0</v>
      </c>
      <c r="G260" s="88">
        <f t="shared" si="29"/>
        <v>0</v>
      </c>
      <c r="H260" s="88">
        <f t="shared" si="29"/>
        <v>0</v>
      </c>
    </row>
    <row r="261" spans="1:8">
      <c r="A261" s="88"/>
      <c r="B261" s="88"/>
      <c r="C261" s="88"/>
      <c r="D261" s="88"/>
      <c r="E261" s="88"/>
      <c r="F261" s="88"/>
      <c r="G261" s="88"/>
      <c r="H261" s="88"/>
    </row>
    <row r="262" spans="1:8">
      <c r="A262" s="88">
        <f>'2. Perustiedot'!$D$17</f>
        <v>0</v>
      </c>
      <c r="B262" s="88"/>
      <c r="C262" s="88"/>
      <c r="D262" s="88"/>
      <c r="E262" s="88"/>
      <c r="F262" s="88"/>
      <c r="G262" s="88"/>
      <c r="H262" s="88"/>
    </row>
    <row r="263" spans="1:8">
      <c r="A263" s="88"/>
      <c r="B263" s="88" t="s">
        <v>52</v>
      </c>
      <c r="C263" s="88" t="s">
        <v>51</v>
      </c>
      <c r="D263" s="88" t="s">
        <v>53</v>
      </c>
      <c r="E263" s="88" t="s">
        <v>54</v>
      </c>
      <c r="F263" s="88" t="s">
        <v>47</v>
      </c>
      <c r="G263" s="88" t="s">
        <v>46</v>
      </c>
      <c r="H263" s="88" t="s">
        <v>27</v>
      </c>
    </row>
    <row r="264" spans="1:8">
      <c r="A264" s="88" t="s">
        <v>52</v>
      </c>
      <c r="B264" s="88">
        <f>B202*B171</f>
        <v>0</v>
      </c>
      <c r="C264" s="88">
        <f t="shared" ref="C264:H264" si="30">C202*C171</f>
        <v>0</v>
      </c>
      <c r="D264" s="88">
        <f t="shared" si="30"/>
        <v>0</v>
      </c>
      <c r="E264" s="88">
        <f t="shared" si="30"/>
        <v>0</v>
      </c>
      <c r="F264" s="88">
        <f t="shared" si="30"/>
        <v>0</v>
      </c>
      <c r="G264" s="88">
        <f t="shared" si="30"/>
        <v>0</v>
      </c>
      <c r="H264" s="88">
        <f t="shared" si="30"/>
        <v>0</v>
      </c>
    </row>
    <row r="265" spans="1:8">
      <c r="A265" s="88" t="s">
        <v>51</v>
      </c>
      <c r="B265" s="88">
        <f t="shared" ref="B265:H265" si="31">B203*B172</f>
        <v>0</v>
      </c>
      <c r="C265" s="88">
        <f t="shared" si="31"/>
        <v>0</v>
      </c>
      <c r="D265" s="88">
        <f t="shared" si="31"/>
        <v>0</v>
      </c>
      <c r="E265" s="88">
        <f t="shared" si="31"/>
        <v>0</v>
      </c>
      <c r="F265" s="88">
        <f t="shared" si="31"/>
        <v>0</v>
      </c>
      <c r="G265" s="88">
        <f t="shared" si="31"/>
        <v>0</v>
      </c>
      <c r="H265" s="88">
        <f t="shared" si="31"/>
        <v>0</v>
      </c>
    </row>
    <row r="266" spans="1:8">
      <c r="A266" s="88" t="s">
        <v>53</v>
      </c>
      <c r="B266" s="88">
        <f t="shared" ref="B266:H266" si="32">B204*B173</f>
        <v>0</v>
      </c>
      <c r="C266" s="88">
        <f t="shared" si="32"/>
        <v>0</v>
      </c>
      <c r="D266" s="88">
        <f t="shared" si="32"/>
        <v>0</v>
      </c>
      <c r="E266" s="88">
        <f t="shared" si="32"/>
        <v>0</v>
      </c>
      <c r="F266" s="88">
        <f t="shared" si="32"/>
        <v>0</v>
      </c>
      <c r="G266" s="88">
        <f t="shared" si="32"/>
        <v>0</v>
      </c>
      <c r="H266" s="88">
        <f t="shared" si="32"/>
        <v>0</v>
      </c>
    </row>
    <row r="267" spans="1:8">
      <c r="A267" s="88" t="s">
        <v>54</v>
      </c>
      <c r="B267" s="88">
        <f t="shared" ref="B267:H267" si="33">B205*B174</f>
        <v>0</v>
      </c>
      <c r="C267" s="88">
        <f t="shared" si="33"/>
        <v>0</v>
      </c>
      <c r="D267" s="88">
        <f t="shared" si="33"/>
        <v>0</v>
      </c>
      <c r="E267" s="88">
        <f t="shared" si="33"/>
        <v>0</v>
      </c>
      <c r="F267" s="88">
        <f t="shared" si="33"/>
        <v>0</v>
      </c>
      <c r="G267" s="88">
        <f t="shared" si="33"/>
        <v>0</v>
      </c>
      <c r="H267" s="88">
        <f t="shared" si="33"/>
        <v>0</v>
      </c>
    </row>
    <row r="268" spans="1:8">
      <c r="A268" s="88" t="s">
        <v>47</v>
      </c>
      <c r="B268" s="88">
        <f t="shared" ref="B268:H268" si="34">B206*B175</f>
        <v>0</v>
      </c>
      <c r="C268" s="88">
        <f t="shared" si="34"/>
        <v>0</v>
      </c>
      <c r="D268" s="88">
        <f t="shared" si="34"/>
        <v>0</v>
      </c>
      <c r="E268" s="88">
        <f t="shared" si="34"/>
        <v>0</v>
      </c>
      <c r="F268" s="88">
        <f t="shared" si="34"/>
        <v>0</v>
      </c>
      <c r="G268" s="88">
        <f t="shared" si="34"/>
        <v>0</v>
      </c>
      <c r="H268" s="88">
        <f t="shared" si="34"/>
        <v>0</v>
      </c>
    </row>
    <row r="269" spans="1:8">
      <c r="A269" s="88" t="s">
        <v>46</v>
      </c>
      <c r="B269" s="88">
        <f t="shared" ref="B269:H269" si="35">B207*B176</f>
        <v>0</v>
      </c>
      <c r="C269" s="88">
        <f t="shared" si="35"/>
        <v>0</v>
      </c>
      <c r="D269" s="88">
        <f t="shared" si="35"/>
        <v>0</v>
      </c>
      <c r="E269" s="88">
        <f t="shared" si="35"/>
        <v>0</v>
      </c>
      <c r="F269" s="88">
        <f t="shared" si="35"/>
        <v>0</v>
      </c>
      <c r="G269" s="88">
        <f t="shared" si="35"/>
        <v>0</v>
      </c>
      <c r="H269" s="88">
        <f t="shared" si="35"/>
        <v>0</v>
      </c>
    </row>
    <row r="270" spans="1:8">
      <c r="A270" s="88" t="s">
        <v>27</v>
      </c>
      <c r="B270" s="88">
        <f t="shared" ref="B270:H270" si="36">B208*B177</f>
        <v>0</v>
      </c>
      <c r="C270" s="88">
        <f t="shared" si="36"/>
        <v>0</v>
      </c>
      <c r="D270" s="88">
        <f t="shared" si="36"/>
        <v>0</v>
      </c>
      <c r="E270" s="88">
        <f t="shared" si="36"/>
        <v>0</v>
      </c>
      <c r="F270" s="88">
        <f t="shared" si="36"/>
        <v>0</v>
      </c>
      <c r="G270" s="88">
        <f t="shared" si="36"/>
        <v>0</v>
      </c>
      <c r="H270" s="88">
        <f t="shared" si="36"/>
        <v>0</v>
      </c>
    </row>
    <row r="271" spans="1:8">
      <c r="A271" s="88"/>
      <c r="B271" s="88"/>
      <c r="C271" s="88"/>
      <c r="D271" s="88"/>
      <c r="E271" s="88"/>
      <c r="F271" s="88"/>
      <c r="G271" s="88"/>
      <c r="H271" s="88"/>
    </row>
    <row r="272" spans="1:8">
      <c r="A272" s="88">
        <f>'2. Perustiedot'!$D$18</f>
        <v>0</v>
      </c>
      <c r="B272" s="88"/>
      <c r="C272" s="88"/>
      <c r="D272" s="88"/>
      <c r="E272" s="88"/>
      <c r="F272" s="88"/>
      <c r="G272" s="88"/>
      <c r="H272" s="88"/>
    </row>
    <row r="273" spans="1:8">
      <c r="A273" s="88"/>
      <c r="B273" s="88" t="s">
        <v>52</v>
      </c>
      <c r="C273" s="88" t="s">
        <v>51</v>
      </c>
      <c r="D273" s="88" t="s">
        <v>53</v>
      </c>
      <c r="E273" s="88" t="s">
        <v>54</v>
      </c>
      <c r="F273" s="88" t="s">
        <v>47</v>
      </c>
      <c r="G273" s="88" t="s">
        <v>46</v>
      </c>
      <c r="H273" s="88" t="s">
        <v>27</v>
      </c>
    </row>
    <row r="274" spans="1:8">
      <c r="A274" s="88" t="s">
        <v>52</v>
      </c>
      <c r="B274" s="88">
        <f>B212*B171</f>
        <v>0</v>
      </c>
      <c r="C274" s="88">
        <f t="shared" ref="C274:H274" si="37">C212*C171</f>
        <v>0</v>
      </c>
      <c r="D274" s="88">
        <f t="shared" si="37"/>
        <v>0</v>
      </c>
      <c r="E274" s="88">
        <f t="shared" si="37"/>
        <v>0</v>
      </c>
      <c r="F274" s="88">
        <f t="shared" si="37"/>
        <v>0</v>
      </c>
      <c r="G274" s="88">
        <f t="shared" si="37"/>
        <v>0</v>
      </c>
      <c r="H274" s="88">
        <f t="shared" si="37"/>
        <v>0</v>
      </c>
    </row>
    <row r="275" spans="1:8">
      <c r="A275" s="88" t="s">
        <v>51</v>
      </c>
      <c r="B275" s="88">
        <f t="shared" ref="B275:H275" si="38">B213*B172</f>
        <v>0</v>
      </c>
      <c r="C275" s="88">
        <f t="shared" si="38"/>
        <v>0</v>
      </c>
      <c r="D275" s="88">
        <f t="shared" si="38"/>
        <v>0</v>
      </c>
      <c r="E275" s="88">
        <f t="shared" si="38"/>
        <v>0</v>
      </c>
      <c r="F275" s="88">
        <f t="shared" si="38"/>
        <v>0</v>
      </c>
      <c r="G275" s="88">
        <f t="shared" si="38"/>
        <v>0</v>
      </c>
      <c r="H275" s="88">
        <f t="shared" si="38"/>
        <v>0</v>
      </c>
    </row>
    <row r="276" spans="1:8">
      <c r="A276" s="88" t="s">
        <v>53</v>
      </c>
      <c r="B276" s="88">
        <f t="shared" ref="B276:H276" si="39">B214*B173</f>
        <v>0</v>
      </c>
      <c r="C276" s="88">
        <f t="shared" si="39"/>
        <v>0</v>
      </c>
      <c r="D276" s="88">
        <f t="shared" si="39"/>
        <v>0</v>
      </c>
      <c r="E276" s="88">
        <f t="shared" si="39"/>
        <v>0</v>
      </c>
      <c r="F276" s="88">
        <f t="shared" si="39"/>
        <v>0</v>
      </c>
      <c r="G276" s="88">
        <f t="shared" si="39"/>
        <v>0</v>
      </c>
      <c r="H276" s="88">
        <f t="shared" si="39"/>
        <v>0</v>
      </c>
    </row>
    <row r="277" spans="1:8">
      <c r="A277" s="88" t="s">
        <v>54</v>
      </c>
      <c r="B277" s="88">
        <f t="shared" ref="B277:H277" si="40">B215*B174</f>
        <v>0</v>
      </c>
      <c r="C277" s="88">
        <f t="shared" si="40"/>
        <v>0</v>
      </c>
      <c r="D277" s="88">
        <f t="shared" si="40"/>
        <v>0</v>
      </c>
      <c r="E277" s="88">
        <f t="shared" si="40"/>
        <v>0</v>
      </c>
      <c r="F277" s="88">
        <f t="shared" si="40"/>
        <v>0</v>
      </c>
      <c r="G277" s="88">
        <f t="shared" si="40"/>
        <v>0</v>
      </c>
      <c r="H277" s="88">
        <f t="shared" si="40"/>
        <v>0</v>
      </c>
    </row>
    <row r="278" spans="1:8">
      <c r="A278" s="88" t="s">
        <v>47</v>
      </c>
      <c r="B278" s="88">
        <f t="shared" ref="B278:H278" si="41">B216*B175</f>
        <v>0</v>
      </c>
      <c r="C278" s="88">
        <f t="shared" si="41"/>
        <v>0</v>
      </c>
      <c r="D278" s="88">
        <f t="shared" si="41"/>
        <v>0</v>
      </c>
      <c r="E278" s="88">
        <f t="shared" si="41"/>
        <v>0</v>
      </c>
      <c r="F278" s="88">
        <f t="shared" si="41"/>
        <v>0</v>
      </c>
      <c r="G278" s="88">
        <f t="shared" si="41"/>
        <v>0</v>
      </c>
      <c r="H278" s="88">
        <f t="shared" si="41"/>
        <v>0</v>
      </c>
    </row>
    <row r="279" spans="1:8">
      <c r="A279" s="88" t="s">
        <v>46</v>
      </c>
      <c r="B279" s="88">
        <f t="shared" ref="B279:H279" si="42">B217*B176</f>
        <v>0</v>
      </c>
      <c r="C279" s="88">
        <f t="shared" si="42"/>
        <v>0</v>
      </c>
      <c r="D279" s="88">
        <f t="shared" si="42"/>
        <v>0</v>
      </c>
      <c r="E279" s="88">
        <f t="shared" si="42"/>
        <v>0</v>
      </c>
      <c r="F279" s="88">
        <f t="shared" si="42"/>
        <v>0</v>
      </c>
      <c r="G279" s="88">
        <f t="shared" si="42"/>
        <v>0</v>
      </c>
      <c r="H279" s="88">
        <f t="shared" si="42"/>
        <v>0</v>
      </c>
    </row>
    <row r="280" spans="1:8">
      <c r="A280" s="88" t="s">
        <v>27</v>
      </c>
      <c r="B280" s="88">
        <f t="shared" ref="B280:H280" si="43">B218*B177</f>
        <v>0</v>
      </c>
      <c r="C280" s="88">
        <f t="shared" si="43"/>
        <v>0</v>
      </c>
      <c r="D280" s="88">
        <f t="shared" si="43"/>
        <v>0</v>
      </c>
      <c r="E280" s="88">
        <f t="shared" si="43"/>
        <v>0</v>
      </c>
      <c r="F280" s="88">
        <f t="shared" si="43"/>
        <v>0</v>
      </c>
      <c r="G280" s="88">
        <f t="shared" si="43"/>
        <v>0</v>
      </c>
      <c r="H280" s="88">
        <f t="shared" si="43"/>
        <v>0</v>
      </c>
    </row>
    <row r="281" spans="1:8">
      <c r="A281" s="88"/>
      <c r="B281" s="88"/>
      <c r="C281" s="88"/>
      <c r="D281" s="88"/>
      <c r="E281" s="88"/>
      <c r="F281" s="88"/>
      <c r="G281" s="88"/>
      <c r="H281" s="88"/>
    </row>
    <row r="282" spans="1:8" ht="18.75">
      <c r="A282" s="141" t="s">
        <v>188</v>
      </c>
      <c r="B282" s="88"/>
      <c r="C282" s="88"/>
      <c r="D282" s="88"/>
      <c r="E282" s="88"/>
      <c r="F282" s="88"/>
      <c r="G282" s="88"/>
      <c r="H282" s="88"/>
    </row>
    <row r="283" spans="1:8">
      <c r="A283" s="88">
        <f>'2. Perustiedot'!$D$16</f>
        <v>0</v>
      </c>
      <c r="B283" s="88"/>
      <c r="C283" s="88"/>
      <c r="D283" s="88"/>
      <c r="E283" s="88"/>
      <c r="F283" s="88"/>
      <c r="G283" s="88"/>
      <c r="H283" s="88"/>
    </row>
    <row r="284" spans="1:8">
      <c r="A284" s="88"/>
      <c r="B284" s="88" t="s">
        <v>52</v>
      </c>
      <c r="C284" s="88" t="s">
        <v>51</v>
      </c>
      <c r="D284" s="88" t="s">
        <v>53</v>
      </c>
      <c r="E284" s="88" t="s">
        <v>54</v>
      </c>
      <c r="F284" s="88" t="s">
        <v>47</v>
      </c>
      <c r="G284" s="88" t="s">
        <v>46</v>
      </c>
      <c r="H284" s="88" t="s">
        <v>27</v>
      </c>
    </row>
    <row r="285" spans="1:8">
      <c r="A285" s="88" t="s">
        <v>52</v>
      </c>
      <c r="B285" s="88">
        <f>B192*B181</f>
        <v>0</v>
      </c>
      <c r="C285" s="88">
        <f t="shared" ref="C285:H285" si="44">C192*C181</f>
        <v>0</v>
      </c>
      <c r="D285" s="88">
        <f t="shared" si="44"/>
        <v>0</v>
      </c>
      <c r="E285" s="88">
        <f t="shared" si="44"/>
        <v>0</v>
      </c>
      <c r="F285" s="88">
        <f t="shared" si="44"/>
        <v>0</v>
      </c>
      <c r="G285" s="88">
        <f t="shared" si="44"/>
        <v>0</v>
      </c>
      <c r="H285" s="88">
        <f t="shared" si="44"/>
        <v>0</v>
      </c>
    </row>
    <row r="286" spans="1:8">
      <c r="A286" s="88" t="s">
        <v>51</v>
      </c>
      <c r="B286" s="88">
        <f t="shared" ref="B286:H286" si="45">B193*B182</f>
        <v>0</v>
      </c>
      <c r="C286" s="88">
        <f t="shared" si="45"/>
        <v>0</v>
      </c>
      <c r="D286" s="88">
        <f t="shared" si="45"/>
        <v>0</v>
      </c>
      <c r="E286" s="88">
        <f t="shared" si="45"/>
        <v>0</v>
      </c>
      <c r="F286" s="88">
        <f t="shared" si="45"/>
        <v>0</v>
      </c>
      <c r="G286" s="88">
        <f t="shared" si="45"/>
        <v>0</v>
      </c>
      <c r="H286" s="88">
        <f t="shared" si="45"/>
        <v>0</v>
      </c>
    </row>
    <row r="287" spans="1:8">
      <c r="A287" s="88" t="s">
        <v>53</v>
      </c>
      <c r="B287" s="88">
        <f t="shared" ref="B287:H287" si="46">B194*B183</f>
        <v>0</v>
      </c>
      <c r="C287" s="88">
        <f t="shared" si="46"/>
        <v>0</v>
      </c>
      <c r="D287" s="88">
        <f t="shared" si="46"/>
        <v>0</v>
      </c>
      <c r="E287" s="88">
        <f t="shared" si="46"/>
        <v>0</v>
      </c>
      <c r="F287" s="88">
        <f t="shared" si="46"/>
        <v>0</v>
      </c>
      <c r="G287" s="88">
        <f t="shared" si="46"/>
        <v>0</v>
      </c>
      <c r="H287" s="88">
        <f t="shared" si="46"/>
        <v>0</v>
      </c>
    </row>
    <row r="288" spans="1:8">
      <c r="A288" s="88" t="s">
        <v>54</v>
      </c>
      <c r="B288" s="88">
        <f t="shared" ref="B288:H288" si="47">B195*B184</f>
        <v>0</v>
      </c>
      <c r="C288" s="88">
        <f t="shared" si="47"/>
        <v>0</v>
      </c>
      <c r="D288" s="88">
        <f t="shared" si="47"/>
        <v>0</v>
      </c>
      <c r="E288" s="88">
        <f t="shared" si="47"/>
        <v>0</v>
      </c>
      <c r="F288" s="88">
        <f t="shared" si="47"/>
        <v>0</v>
      </c>
      <c r="G288" s="88">
        <f t="shared" si="47"/>
        <v>0</v>
      </c>
      <c r="H288" s="88">
        <f t="shared" si="47"/>
        <v>0</v>
      </c>
    </row>
    <row r="289" spans="1:8">
      <c r="A289" s="88" t="s">
        <v>47</v>
      </c>
      <c r="B289" s="88">
        <f t="shared" ref="B289:H289" si="48">B196*B185</f>
        <v>0</v>
      </c>
      <c r="C289" s="88">
        <f t="shared" si="48"/>
        <v>0</v>
      </c>
      <c r="D289" s="88">
        <f t="shared" si="48"/>
        <v>0</v>
      </c>
      <c r="E289" s="88">
        <f t="shared" si="48"/>
        <v>0</v>
      </c>
      <c r="F289" s="88">
        <f t="shared" si="48"/>
        <v>0</v>
      </c>
      <c r="G289" s="88">
        <f t="shared" si="48"/>
        <v>0</v>
      </c>
      <c r="H289" s="88">
        <f t="shared" si="48"/>
        <v>0</v>
      </c>
    </row>
    <row r="290" spans="1:8">
      <c r="A290" s="88" t="s">
        <v>46</v>
      </c>
      <c r="B290" s="88">
        <f t="shared" ref="B290:H290" si="49">B197*B186</f>
        <v>0</v>
      </c>
      <c r="C290" s="88">
        <f t="shared" si="49"/>
        <v>0</v>
      </c>
      <c r="D290" s="88">
        <f t="shared" si="49"/>
        <v>0</v>
      </c>
      <c r="E290" s="88">
        <f t="shared" si="49"/>
        <v>0</v>
      </c>
      <c r="F290" s="88">
        <f t="shared" si="49"/>
        <v>0</v>
      </c>
      <c r="G290" s="88">
        <f t="shared" si="49"/>
        <v>0</v>
      </c>
      <c r="H290" s="88">
        <f t="shared" si="49"/>
        <v>0</v>
      </c>
    </row>
    <row r="291" spans="1:8">
      <c r="A291" s="88" t="s">
        <v>27</v>
      </c>
      <c r="B291" s="88">
        <f t="shared" ref="B291:H291" si="50">B198*B187</f>
        <v>0</v>
      </c>
      <c r="C291" s="88">
        <f t="shared" si="50"/>
        <v>0</v>
      </c>
      <c r="D291" s="88">
        <f t="shared" si="50"/>
        <v>0</v>
      </c>
      <c r="E291" s="88">
        <f t="shared" si="50"/>
        <v>0</v>
      </c>
      <c r="F291" s="88">
        <f t="shared" si="50"/>
        <v>0</v>
      </c>
      <c r="G291" s="88">
        <f t="shared" si="50"/>
        <v>0</v>
      </c>
      <c r="H291" s="88">
        <f t="shared" si="50"/>
        <v>0</v>
      </c>
    </row>
    <row r="292" spans="1:8">
      <c r="A292" s="88"/>
      <c r="B292" s="88"/>
      <c r="C292" s="88"/>
      <c r="D292" s="88"/>
      <c r="E292" s="88"/>
      <c r="F292" s="88"/>
      <c r="G292" s="88"/>
      <c r="H292" s="88"/>
    </row>
    <row r="293" spans="1:8">
      <c r="A293" s="88">
        <f>'2. Perustiedot'!$D$17</f>
        <v>0</v>
      </c>
      <c r="B293" s="88"/>
      <c r="C293" s="88"/>
      <c r="D293" s="88"/>
      <c r="E293" s="88"/>
      <c r="F293" s="88"/>
      <c r="G293" s="88"/>
      <c r="H293" s="88"/>
    </row>
    <row r="294" spans="1:8">
      <c r="A294" s="88"/>
      <c r="B294" s="88" t="s">
        <v>52</v>
      </c>
      <c r="C294" s="88" t="s">
        <v>51</v>
      </c>
      <c r="D294" s="88" t="s">
        <v>53</v>
      </c>
      <c r="E294" s="88" t="s">
        <v>54</v>
      </c>
      <c r="F294" s="88" t="s">
        <v>47</v>
      </c>
      <c r="G294" s="88" t="s">
        <v>46</v>
      </c>
      <c r="H294" s="88" t="s">
        <v>27</v>
      </c>
    </row>
    <row r="295" spans="1:8">
      <c r="A295" s="88" t="s">
        <v>52</v>
      </c>
      <c r="B295" s="88">
        <f>B202*B181</f>
        <v>0</v>
      </c>
      <c r="C295" s="88">
        <f t="shared" ref="C295:H295" si="51">C202*C181</f>
        <v>0</v>
      </c>
      <c r="D295" s="88">
        <f t="shared" si="51"/>
        <v>0</v>
      </c>
      <c r="E295" s="88">
        <f t="shared" si="51"/>
        <v>0</v>
      </c>
      <c r="F295" s="88">
        <f t="shared" si="51"/>
        <v>0</v>
      </c>
      <c r="G295" s="88">
        <f t="shared" si="51"/>
        <v>0</v>
      </c>
      <c r="H295" s="88">
        <f t="shared" si="51"/>
        <v>0</v>
      </c>
    </row>
    <row r="296" spans="1:8">
      <c r="A296" s="88" t="s">
        <v>51</v>
      </c>
      <c r="B296" s="88">
        <f t="shared" ref="B296:H296" si="52">B203*B182</f>
        <v>0</v>
      </c>
      <c r="C296" s="88">
        <f t="shared" si="52"/>
        <v>0</v>
      </c>
      <c r="D296" s="88">
        <f t="shared" si="52"/>
        <v>0</v>
      </c>
      <c r="E296" s="88">
        <f t="shared" si="52"/>
        <v>0</v>
      </c>
      <c r="F296" s="88">
        <f t="shared" si="52"/>
        <v>0</v>
      </c>
      <c r="G296" s="88">
        <f t="shared" si="52"/>
        <v>0</v>
      </c>
      <c r="H296" s="88">
        <f t="shared" si="52"/>
        <v>0</v>
      </c>
    </row>
    <row r="297" spans="1:8">
      <c r="A297" s="88" t="s">
        <v>53</v>
      </c>
      <c r="B297" s="88">
        <f t="shared" ref="B297:H297" si="53">B204*B183</f>
        <v>0</v>
      </c>
      <c r="C297" s="88">
        <f t="shared" si="53"/>
        <v>0</v>
      </c>
      <c r="D297" s="88">
        <f t="shared" si="53"/>
        <v>0</v>
      </c>
      <c r="E297" s="88">
        <f t="shared" si="53"/>
        <v>0</v>
      </c>
      <c r="F297" s="88">
        <f t="shared" si="53"/>
        <v>0</v>
      </c>
      <c r="G297" s="88">
        <f t="shared" si="53"/>
        <v>0</v>
      </c>
      <c r="H297" s="88">
        <f t="shared" si="53"/>
        <v>0</v>
      </c>
    </row>
    <row r="298" spans="1:8">
      <c r="A298" s="88" t="s">
        <v>54</v>
      </c>
      <c r="B298" s="88">
        <f t="shared" ref="B298:H298" si="54">B205*B184</f>
        <v>0</v>
      </c>
      <c r="C298" s="88">
        <f t="shared" si="54"/>
        <v>0</v>
      </c>
      <c r="D298" s="88">
        <f t="shared" si="54"/>
        <v>0</v>
      </c>
      <c r="E298" s="88">
        <f t="shared" si="54"/>
        <v>0</v>
      </c>
      <c r="F298" s="88">
        <f t="shared" si="54"/>
        <v>0</v>
      </c>
      <c r="G298" s="88">
        <f t="shared" si="54"/>
        <v>0</v>
      </c>
      <c r="H298" s="88">
        <f t="shared" si="54"/>
        <v>0</v>
      </c>
    </row>
    <row r="299" spans="1:8">
      <c r="A299" s="88" t="s">
        <v>47</v>
      </c>
      <c r="B299" s="88">
        <f t="shared" ref="B299:H299" si="55">B206*B185</f>
        <v>0</v>
      </c>
      <c r="C299" s="88">
        <f t="shared" si="55"/>
        <v>0</v>
      </c>
      <c r="D299" s="88">
        <f t="shared" si="55"/>
        <v>0</v>
      </c>
      <c r="E299" s="88">
        <f t="shared" si="55"/>
        <v>0</v>
      </c>
      <c r="F299" s="88">
        <f t="shared" si="55"/>
        <v>0</v>
      </c>
      <c r="G299" s="88">
        <f t="shared" si="55"/>
        <v>0</v>
      </c>
      <c r="H299" s="88">
        <f t="shared" si="55"/>
        <v>0</v>
      </c>
    </row>
    <row r="300" spans="1:8">
      <c r="A300" s="88" t="s">
        <v>46</v>
      </c>
      <c r="B300" s="88">
        <f t="shared" ref="B300:H300" si="56">B207*B186</f>
        <v>0</v>
      </c>
      <c r="C300" s="88">
        <f t="shared" si="56"/>
        <v>0</v>
      </c>
      <c r="D300" s="88">
        <f t="shared" si="56"/>
        <v>0</v>
      </c>
      <c r="E300" s="88">
        <f t="shared" si="56"/>
        <v>0</v>
      </c>
      <c r="F300" s="88">
        <f t="shared" si="56"/>
        <v>0</v>
      </c>
      <c r="G300" s="88">
        <f t="shared" si="56"/>
        <v>0</v>
      </c>
      <c r="H300" s="88">
        <f t="shared" si="56"/>
        <v>0</v>
      </c>
    </row>
    <row r="301" spans="1:8">
      <c r="A301" s="88" t="s">
        <v>27</v>
      </c>
      <c r="B301" s="88">
        <f t="shared" ref="B301:H301" si="57">B208*B187</f>
        <v>0</v>
      </c>
      <c r="C301" s="88">
        <f t="shared" si="57"/>
        <v>0</v>
      </c>
      <c r="D301" s="88">
        <f t="shared" si="57"/>
        <v>0</v>
      </c>
      <c r="E301" s="88">
        <f t="shared" si="57"/>
        <v>0</v>
      </c>
      <c r="F301" s="88">
        <f t="shared" si="57"/>
        <v>0</v>
      </c>
      <c r="G301" s="88">
        <f t="shared" si="57"/>
        <v>0</v>
      </c>
      <c r="H301" s="88">
        <f t="shared" si="57"/>
        <v>0</v>
      </c>
    </row>
    <row r="302" spans="1:8">
      <c r="A302" s="88"/>
      <c r="B302" s="88"/>
      <c r="C302" s="88"/>
      <c r="D302" s="88"/>
      <c r="E302" s="88"/>
      <c r="F302" s="88"/>
      <c r="G302" s="88"/>
      <c r="H302" s="88"/>
    </row>
    <row r="303" spans="1:8">
      <c r="A303" s="88">
        <f>'2. Perustiedot'!$D$18</f>
        <v>0</v>
      </c>
      <c r="B303" s="88"/>
      <c r="C303" s="88"/>
      <c r="D303" s="88"/>
      <c r="E303" s="88"/>
      <c r="F303" s="88"/>
      <c r="G303" s="88"/>
      <c r="H303" s="88"/>
    </row>
    <row r="304" spans="1:8">
      <c r="A304" s="88"/>
      <c r="B304" s="88" t="s">
        <v>52</v>
      </c>
      <c r="C304" s="88" t="s">
        <v>51</v>
      </c>
      <c r="D304" s="88" t="s">
        <v>53</v>
      </c>
      <c r="E304" s="88" t="s">
        <v>54</v>
      </c>
      <c r="F304" s="88" t="s">
        <v>47</v>
      </c>
      <c r="G304" s="88" t="s">
        <v>46</v>
      </c>
      <c r="H304" s="88" t="s">
        <v>27</v>
      </c>
    </row>
    <row r="305" spans="1:17">
      <c r="A305" s="88" t="s">
        <v>52</v>
      </c>
      <c r="B305" s="88">
        <f>B212*B181</f>
        <v>0</v>
      </c>
      <c r="C305" s="88">
        <f t="shared" ref="C305:H305" si="58">C212*C181</f>
        <v>0</v>
      </c>
      <c r="D305" s="88">
        <f t="shared" si="58"/>
        <v>0</v>
      </c>
      <c r="E305" s="88">
        <f t="shared" si="58"/>
        <v>0</v>
      </c>
      <c r="F305" s="88">
        <f t="shared" si="58"/>
        <v>0</v>
      </c>
      <c r="G305" s="88">
        <f t="shared" si="58"/>
        <v>0</v>
      </c>
      <c r="H305" s="88">
        <f t="shared" si="58"/>
        <v>0</v>
      </c>
    </row>
    <row r="306" spans="1:17">
      <c r="A306" s="88" t="s">
        <v>51</v>
      </c>
      <c r="B306" s="88">
        <f t="shared" ref="B306:H306" si="59">B213*B182</f>
        <v>0</v>
      </c>
      <c r="C306" s="88">
        <f t="shared" si="59"/>
        <v>0</v>
      </c>
      <c r="D306" s="88">
        <f t="shared" si="59"/>
        <v>0</v>
      </c>
      <c r="E306" s="88">
        <f t="shared" si="59"/>
        <v>0</v>
      </c>
      <c r="F306" s="88">
        <f t="shared" si="59"/>
        <v>0</v>
      </c>
      <c r="G306" s="88">
        <f t="shared" si="59"/>
        <v>0</v>
      </c>
      <c r="H306" s="88">
        <f t="shared" si="59"/>
        <v>0</v>
      </c>
    </row>
    <row r="307" spans="1:17">
      <c r="A307" s="88" t="s">
        <v>53</v>
      </c>
      <c r="B307" s="88">
        <f t="shared" ref="B307:H307" si="60">B214*B183</f>
        <v>0</v>
      </c>
      <c r="C307" s="88">
        <f t="shared" si="60"/>
        <v>0</v>
      </c>
      <c r="D307" s="88">
        <f t="shared" si="60"/>
        <v>0</v>
      </c>
      <c r="E307" s="88">
        <f t="shared" si="60"/>
        <v>0</v>
      </c>
      <c r="F307" s="88">
        <f t="shared" si="60"/>
        <v>0</v>
      </c>
      <c r="G307" s="88">
        <f t="shared" si="60"/>
        <v>0</v>
      </c>
      <c r="H307" s="88">
        <f t="shared" si="60"/>
        <v>0</v>
      </c>
    </row>
    <row r="308" spans="1:17">
      <c r="A308" s="88" t="s">
        <v>54</v>
      </c>
      <c r="B308" s="88">
        <f t="shared" ref="B308:H308" si="61">B215*B184</f>
        <v>0</v>
      </c>
      <c r="C308" s="88">
        <f t="shared" si="61"/>
        <v>0</v>
      </c>
      <c r="D308" s="88">
        <f t="shared" si="61"/>
        <v>0</v>
      </c>
      <c r="E308" s="88">
        <f t="shared" si="61"/>
        <v>0</v>
      </c>
      <c r="F308" s="88">
        <f t="shared" si="61"/>
        <v>0</v>
      </c>
      <c r="G308" s="88">
        <f t="shared" si="61"/>
        <v>0</v>
      </c>
      <c r="H308" s="88">
        <f t="shared" si="61"/>
        <v>0</v>
      </c>
    </row>
    <row r="309" spans="1:17">
      <c r="A309" s="88" t="s">
        <v>47</v>
      </c>
      <c r="B309" s="88">
        <f t="shared" ref="B309:H309" si="62">B216*B185</f>
        <v>0</v>
      </c>
      <c r="C309" s="88">
        <f t="shared" si="62"/>
        <v>0</v>
      </c>
      <c r="D309" s="88">
        <f t="shared" si="62"/>
        <v>0</v>
      </c>
      <c r="E309" s="88">
        <f t="shared" si="62"/>
        <v>0</v>
      </c>
      <c r="F309" s="88">
        <f t="shared" si="62"/>
        <v>0</v>
      </c>
      <c r="G309" s="88">
        <f t="shared" si="62"/>
        <v>0</v>
      </c>
      <c r="H309" s="88">
        <f t="shared" si="62"/>
        <v>0</v>
      </c>
    </row>
    <row r="310" spans="1:17">
      <c r="A310" s="88" t="s">
        <v>46</v>
      </c>
      <c r="B310" s="88">
        <f t="shared" ref="B310:H310" si="63">B217*B186</f>
        <v>0</v>
      </c>
      <c r="C310" s="88">
        <f t="shared" si="63"/>
        <v>0</v>
      </c>
      <c r="D310" s="88">
        <f t="shared" si="63"/>
        <v>0</v>
      </c>
      <c r="E310" s="88">
        <f t="shared" si="63"/>
        <v>0</v>
      </c>
      <c r="F310" s="88">
        <f t="shared" si="63"/>
        <v>0</v>
      </c>
      <c r="G310" s="88">
        <f t="shared" si="63"/>
        <v>0</v>
      </c>
      <c r="H310" s="88">
        <f t="shared" si="63"/>
        <v>0</v>
      </c>
    </row>
    <row r="311" spans="1:17">
      <c r="A311" s="88" t="s">
        <v>27</v>
      </c>
      <c r="B311" s="88">
        <f t="shared" ref="B311:H311" si="64">B218*B187</f>
        <v>0</v>
      </c>
      <c r="C311" s="88">
        <f t="shared" si="64"/>
        <v>0</v>
      </c>
      <c r="D311" s="88">
        <f t="shared" si="64"/>
        <v>0</v>
      </c>
      <c r="E311" s="88">
        <f t="shared" si="64"/>
        <v>0</v>
      </c>
      <c r="F311" s="88">
        <f t="shared" si="64"/>
        <v>0</v>
      </c>
      <c r="G311" s="88">
        <f t="shared" si="64"/>
        <v>0</v>
      </c>
      <c r="H311" s="88">
        <f t="shared" si="64"/>
        <v>0</v>
      </c>
    </row>
    <row r="312" spans="1:17">
      <c r="A312" s="88"/>
      <c r="B312" s="88"/>
      <c r="C312" s="88"/>
      <c r="D312" s="88"/>
      <c r="E312" s="88"/>
      <c r="F312" s="88"/>
      <c r="G312" s="88"/>
      <c r="H312" s="88"/>
    </row>
    <row r="313" spans="1:17">
      <c r="B313" s="87"/>
      <c r="C313" s="87"/>
    </row>
    <row r="314" spans="1:17" ht="18.75">
      <c r="A314" s="140" t="s">
        <v>91</v>
      </c>
    </row>
    <row r="315" spans="1:17">
      <c r="A315" t="s">
        <v>88</v>
      </c>
    </row>
    <row r="316" spans="1:17">
      <c r="B316" t="s">
        <v>28</v>
      </c>
      <c r="C316" t="s">
        <v>29</v>
      </c>
      <c r="D316" t="s">
        <v>30</v>
      </c>
      <c r="E316" t="s">
        <v>174</v>
      </c>
      <c r="F316" t="s">
        <v>32</v>
      </c>
      <c r="G316" t="s">
        <v>33</v>
      </c>
      <c r="H316" t="s">
        <v>40</v>
      </c>
      <c r="I316" t="s">
        <v>34</v>
      </c>
      <c r="J316" t="s">
        <v>35</v>
      </c>
      <c r="K316" t="s">
        <v>36</v>
      </c>
      <c r="L316" t="s">
        <v>37</v>
      </c>
      <c r="M316" t="s">
        <v>38</v>
      </c>
      <c r="N316" t="s">
        <v>39</v>
      </c>
      <c r="O316" t="s">
        <v>179</v>
      </c>
      <c r="P316" t="s">
        <v>180</v>
      </c>
      <c r="Q316" t="s">
        <v>189</v>
      </c>
    </row>
    <row r="317" spans="1:17">
      <c r="A317" t="s">
        <v>28</v>
      </c>
      <c r="B317">
        <v>-10.828650999999999</v>
      </c>
      <c r="C317">
        <v>-32.196259999999995</v>
      </c>
      <c r="D317">
        <v>-21.613298</v>
      </c>
      <c r="E317">
        <v>-1.7674939999999999</v>
      </c>
      <c r="F317">
        <v>-27.663847999999998</v>
      </c>
      <c r="G317">
        <v>-27.663847999999998</v>
      </c>
      <c r="H317">
        <v>-23.769493999999998</v>
      </c>
      <c r="I317">
        <v>-1.7674939999999999</v>
      </c>
      <c r="J317">
        <v>-25.606660999999999</v>
      </c>
      <c r="K317">
        <v>-25.606660999999999</v>
      </c>
      <c r="L317">
        <v>-25.606660999999999</v>
      </c>
      <c r="M317">
        <v>-25.606660999999999</v>
      </c>
      <c r="N317">
        <v>-25.606660999999999</v>
      </c>
      <c r="Q317">
        <v>-36.640664000000001</v>
      </c>
    </row>
    <row r="318" spans="1:17">
      <c r="A318" t="s">
        <v>29</v>
      </c>
      <c r="B318">
        <v>-36.614994999999993</v>
      </c>
      <c r="C318">
        <v>-10.245597999999999</v>
      </c>
      <c r="D318">
        <v>-23.138769999999997</v>
      </c>
      <c r="E318">
        <v>-3.2929659999999998</v>
      </c>
      <c r="F318">
        <v>-29.192986999999999</v>
      </c>
      <c r="G318">
        <v>-29.192986999999999</v>
      </c>
      <c r="H318">
        <v>-25.294965999999999</v>
      </c>
      <c r="I318">
        <v>-3.2929659999999998</v>
      </c>
      <c r="J318">
        <v>-24.499226999999998</v>
      </c>
      <c r="K318">
        <v>-24.499226999999998</v>
      </c>
      <c r="L318">
        <v>-24.499226999999998</v>
      </c>
      <c r="M318">
        <v>-24.499226999999998</v>
      </c>
      <c r="N318">
        <v>-24.499226999999998</v>
      </c>
      <c r="Q318">
        <v>-38.166135999999995</v>
      </c>
    </row>
    <row r="319" spans="1:17">
      <c r="A319" t="s">
        <v>30</v>
      </c>
      <c r="B319">
        <v>-42.097160000000002</v>
      </c>
      <c r="C319">
        <v>-39.207563999999998</v>
      </c>
      <c r="D319">
        <v>-8.1517409999999995</v>
      </c>
      <c r="E319">
        <v>-8.7751309999999982</v>
      </c>
      <c r="F319">
        <v>-34.675151999999997</v>
      </c>
      <c r="G319">
        <v>-34.675151999999997</v>
      </c>
      <c r="H319">
        <v>-30.777131000000001</v>
      </c>
      <c r="I319">
        <v>-8.7751309999999982</v>
      </c>
      <c r="J319">
        <v>-42.364851000000002</v>
      </c>
      <c r="K319">
        <v>-38.664847999999999</v>
      </c>
      <c r="L319">
        <v>-38.664847999999999</v>
      </c>
      <c r="M319">
        <v>-40.931054000000003</v>
      </c>
      <c r="N319">
        <v>-42.621540999999993</v>
      </c>
      <c r="Q319">
        <v>-43.648300999999996</v>
      </c>
    </row>
    <row r="320" spans="1:17">
      <c r="A320" t="s">
        <v>174</v>
      </c>
      <c r="B320">
        <v>-47.175955000000002</v>
      </c>
      <c r="C320">
        <v>-44.286358999999997</v>
      </c>
      <c r="D320">
        <v>-33.699729999999995</v>
      </c>
      <c r="E320">
        <v>-5.9038700000000004</v>
      </c>
      <c r="F320">
        <v>-39.753946999999997</v>
      </c>
      <c r="G320">
        <v>-39.753946999999997</v>
      </c>
      <c r="H320">
        <v>-35.855925999999997</v>
      </c>
      <c r="I320">
        <v>-5.9038700000000004</v>
      </c>
      <c r="J320">
        <v>-42.265841999999999</v>
      </c>
      <c r="K320">
        <v>-42.265841999999999</v>
      </c>
      <c r="L320">
        <v>-42.265841999999999</v>
      </c>
      <c r="M320">
        <v>-42.265841999999999</v>
      </c>
      <c r="N320">
        <v>-42.463859999999997</v>
      </c>
      <c r="Q320">
        <v>-50.377245999999992</v>
      </c>
    </row>
    <row r="321" spans="1:17">
      <c r="A321" t="s">
        <v>32</v>
      </c>
      <c r="B321">
        <v>-39.035214999999994</v>
      </c>
      <c r="C321">
        <v>-36.145618999999996</v>
      </c>
      <c r="D321">
        <v>-25.558989999999998</v>
      </c>
      <c r="E321">
        <v>-5.7131860000000003</v>
      </c>
      <c r="F321">
        <v>-9.2958449999999999</v>
      </c>
      <c r="G321">
        <v>-9.2958449999999999</v>
      </c>
      <c r="H321">
        <v>-27.715185999999999</v>
      </c>
      <c r="I321">
        <v>-5.7131860000000003</v>
      </c>
      <c r="J321">
        <v>-27.227474999999998</v>
      </c>
      <c r="K321">
        <v>-27.227474999999998</v>
      </c>
      <c r="L321">
        <v>-27.227474999999998</v>
      </c>
      <c r="M321">
        <v>-27.227474999999998</v>
      </c>
      <c r="N321">
        <v>-27.227474999999998</v>
      </c>
      <c r="Q321">
        <v>-40.586355999999995</v>
      </c>
    </row>
    <row r="322" spans="1:17">
      <c r="A322" t="s">
        <v>33</v>
      </c>
      <c r="B322">
        <v>-39.035214999999994</v>
      </c>
      <c r="C322">
        <v>-36.145618999999996</v>
      </c>
      <c r="D322">
        <v>-25.558989999999998</v>
      </c>
      <c r="E322">
        <v>-5.7131860000000003</v>
      </c>
      <c r="F322">
        <v>-9.2958449999999999</v>
      </c>
      <c r="G322">
        <v>-9.2958449999999999</v>
      </c>
      <c r="H322">
        <v>-27.715185999999999</v>
      </c>
      <c r="I322">
        <v>-5.7131860000000003</v>
      </c>
      <c r="J322">
        <v>-27.227474999999998</v>
      </c>
      <c r="K322">
        <v>-27.227474999999998</v>
      </c>
      <c r="L322">
        <v>-27.227474999999998</v>
      </c>
      <c r="M322">
        <v>-27.227474999999998</v>
      </c>
      <c r="N322">
        <v>-27.227474999999998</v>
      </c>
      <c r="Q322">
        <v>-40.586355999999995</v>
      </c>
    </row>
    <row r="323" spans="1:17">
      <c r="A323" t="s">
        <v>40</v>
      </c>
      <c r="B323">
        <v>-41.063065999999999</v>
      </c>
      <c r="C323">
        <v>-38.173470000000002</v>
      </c>
      <c r="D323">
        <v>-27.586840999999996</v>
      </c>
      <c r="E323">
        <v>-7.7447039999999996</v>
      </c>
      <c r="F323">
        <v>-33.641057999999994</v>
      </c>
      <c r="G323">
        <v>-33.641057999999994</v>
      </c>
      <c r="H323">
        <v>-8.5221079999999994</v>
      </c>
      <c r="I323">
        <v>-7.7447039999999996</v>
      </c>
      <c r="J323">
        <v>-41.213413000000003</v>
      </c>
      <c r="K323">
        <v>-39.423916999999996</v>
      </c>
      <c r="L323">
        <v>-39.423916999999996</v>
      </c>
      <c r="M323">
        <v>-40.520350000000001</v>
      </c>
      <c r="N323">
        <v>-41.459101999999994</v>
      </c>
      <c r="Q323">
        <v>-42.617874</v>
      </c>
    </row>
    <row r="324" spans="1:17">
      <c r="A324" t="s">
        <v>34</v>
      </c>
      <c r="B324">
        <v>-47.175955000000002</v>
      </c>
      <c r="C324">
        <v>-44.286358999999997</v>
      </c>
      <c r="D324">
        <v>-33.699729999999995</v>
      </c>
      <c r="E324">
        <v>-5.9038700000000004</v>
      </c>
      <c r="F324">
        <v>-39.753946999999997</v>
      </c>
      <c r="G324">
        <v>-39.753946999999997</v>
      </c>
      <c r="H324">
        <v>-35.855925999999997</v>
      </c>
      <c r="I324">
        <v>-5.9038700000000004</v>
      </c>
      <c r="J324">
        <v>-42.265841999999999</v>
      </c>
      <c r="K324">
        <v>-42.265841999999999</v>
      </c>
      <c r="L324">
        <v>-42.265841999999999</v>
      </c>
      <c r="M324">
        <v>-42.265841999999999</v>
      </c>
      <c r="N324">
        <v>-42.463859999999997</v>
      </c>
      <c r="Q324">
        <v>-50.377245999999992</v>
      </c>
    </row>
    <row r="325" spans="1:17">
      <c r="A325" t="s">
        <v>35</v>
      </c>
      <c r="B325">
        <v>-65.785979999999995</v>
      </c>
      <c r="C325">
        <v>-62.892716999999998</v>
      </c>
      <c r="D325">
        <v>-52.309755000000003</v>
      </c>
      <c r="E325">
        <v>-32.463950999999994</v>
      </c>
      <c r="F325">
        <v>-58.360304999999997</v>
      </c>
      <c r="G325">
        <v>-58.360304999999997</v>
      </c>
      <c r="H325">
        <v>-54.465950999999997</v>
      </c>
      <c r="I325">
        <v>-32.463950999999994</v>
      </c>
      <c r="J325">
        <v>1.030427</v>
      </c>
      <c r="K325">
        <v>-63.219079999999991</v>
      </c>
      <c r="L325">
        <v>-63.219079999999991</v>
      </c>
      <c r="M325">
        <v>-63.219079999999991</v>
      </c>
      <c r="N325">
        <v>-63.222746999999998</v>
      </c>
      <c r="Q325">
        <v>-67.337120999999996</v>
      </c>
    </row>
    <row r="326" spans="1:17">
      <c r="A326" t="s">
        <v>36</v>
      </c>
      <c r="B326">
        <v>-71.081127999999993</v>
      </c>
      <c r="C326">
        <v>-68.187864999999988</v>
      </c>
      <c r="D326">
        <v>-57.604902999999993</v>
      </c>
      <c r="E326">
        <v>-37.759098999999999</v>
      </c>
      <c r="F326">
        <v>-63.655453000000001</v>
      </c>
      <c r="G326">
        <v>-63.655453000000001</v>
      </c>
      <c r="H326">
        <v>-59.761099000000002</v>
      </c>
      <c r="I326">
        <v>-37.759098999999999</v>
      </c>
      <c r="J326">
        <v>-68.910263999999998</v>
      </c>
      <c r="K326">
        <v>2.9005969999999999</v>
      </c>
      <c r="L326">
        <v>2.9005969999999999</v>
      </c>
      <c r="M326">
        <v>-68.910263999999998</v>
      </c>
      <c r="N326">
        <v>-68.917597999999998</v>
      </c>
      <c r="Q326">
        <v>-72.632268999999994</v>
      </c>
    </row>
    <row r="327" spans="1:17">
      <c r="A327" t="s">
        <v>37</v>
      </c>
      <c r="B327">
        <v>-71.081127999999993</v>
      </c>
      <c r="C327">
        <v>-68.187864999999988</v>
      </c>
      <c r="D327">
        <v>-57.604902999999993</v>
      </c>
      <c r="E327">
        <v>-37.759098999999999</v>
      </c>
      <c r="F327">
        <v>-63.655453000000001</v>
      </c>
      <c r="G327">
        <v>-63.655453000000001</v>
      </c>
      <c r="H327">
        <v>-59.761099000000002</v>
      </c>
      <c r="I327">
        <v>-37.759098999999999</v>
      </c>
      <c r="J327">
        <v>-68.910263999999998</v>
      </c>
      <c r="K327">
        <v>2.9005969999999999</v>
      </c>
      <c r="L327">
        <v>2.9005969999999999</v>
      </c>
      <c r="M327">
        <v>-68.910263999999998</v>
      </c>
      <c r="N327">
        <v>-68.917597999999998</v>
      </c>
      <c r="Q327">
        <v>-72.632268999999994</v>
      </c>
    </row>
    <row r="328" spans="1:17">
      <c r="A328" t="s">
        <v>38</v>
      </c>
      <c r="B328">
        <v>-67.927508000000003</v>
      </c>
      <c r="C328">
        <v>-65.037912000000006</v>
      </c>
      <c r="D328">
        <v>-54.451282999999997</v>
      </c>
      <c r="E328">
        <v>-34.605478999999995</v>
      </c>
      <c r="F328">
        <v>-60.505499999999998</v>
      </c>
      <c r="G328">
        <v>-60.505499999999998</v>
      </c>
      <c r="H328">
        <v>-56.607478999999998</v>
      </c>
      <c r="I328">
        <v>-34.605478999999995</v>
      </c>
      <c r="J328">
        <v>-65.525622999999996</v>
      </c>
      <c r="K328">
        <v>-65.525622999999996</v>
      </c>
      <c r="L328">
        <v>-65.525622999999996</v>
      </c>
      <c r="M328">
        <v>1.789496</v>
      </c>
      <c r="N328">
        <v>-65.529290000000003</v>
      </c>
      <c r="Q328">
        <v>-69.47864899999999</v>
      </c>
    </row>
    <row r="329" spans="1:17">
      <c r="A329" t="s">
        <v>39</v>
      </c>
      <c r="B329">
        <v>-79.221867999999986</v>
      </c>
      <c r="C329">
        <v>-76.332271999999989</v>
      </c>
      <c r="D329">
        <v>-65.745642999999987</v>
      </c>
      <c r="E329">
        <v>-45.903506</v>
      </c>
      <c r="F329">
        <v>-71.799859999999995</v>
      </c>
      <c r="G329">
        <v>-71.799859999999995</v>
      </c>
      <c r="H329">
        <v>-67.901838999999995</v>
      </c>
      <c r="I329">
        <v>-45.903506</v>
      </c>
      <c r="J329">
        <v>-77.824740999999989</v>
      </c>
      <c r="K329">
        <v>-77.824740999999989</v>
      </c>
      <c r="L329">
        <v>-77.824740999999989</v>
      </c>
      <c r="M329">
        <v>-77.824740999999989</v>
      </c>
      <c r="N329">
        <v>5.8965360000000002</v>
      </c>
      <c r="Q329">
        <v>-80.773009000000002</v>
      </c>
    </row>
    <row r="330" spans="1:17">
      <c r="A330" t="s">
        <v>179</v>
      </c>
      <c r="O330">
        <v>0</v>
      </c>
      <c r="P330">
        <v>-1345.789</v>
      </c>
      <c r="Q330">
        <v>-1930.3381359999998</v>
      </c>
    </row>
    <row r="331" spans="1:17">
      <c r="A331" t="s">
        <v>180</v>
      </c>
      <c r="O331">
        <v>0</v>
      </c>
      <c r="P331">
        <v>0</v>
      </c>
      <c r="Q331" s="88">
        <v>-463.53813600000001</v>
      </c>
    </row>
    <row r="332" spans="1:17">
      <c r="A332" t="s">
        <v>27</v>
      </c>
      <c r="B332">
        <v>-30.934811999999997</v>
      </c>
      <c r="C332">
        <v>-28.041549</v>
      </c>
      <c r="D332">
        <v>-17.458586999999998</v>
      </c>
      <c r="E332">
        <v>2.3872170000000001</v>
      </c>
      <c r="F332">
        <v>-23.509136999999999</v>
      </c>
      <c r="G332">
        <v>-23.509136999999999</v>
      </c>
      <c r="H332">
        <v>-19.614782999999999</v>
      </c>
      <c r="I332">
        <v>2.3872170000000001</v>
      </c>
      <c r="J332">
        <v>-24.521228999999998</v>
      </c>
      <c r="K332">
        <v>-24.521228999999998</v>
      </c>
      <c r="L332">
        <v>-24.521228999999998</v>
      </c>
      <c r="M332">
        <v>-24.521228999999998</v>
      </c>
      <c r="N332">
        <v>-24.719246999999996</v>
      </c>
      <c r="Q332">
        <v>-11.356698999999999</v>
      </c>
    </row>
    <row r="335" spans="1:17">
      <c r="A335" t="s">
        <v>89</v>
      </c>
    </row>
    <row r="336" spans="1:17">
      <c r="B336" t="s">
        <v>28</v>
      </c>
      <c r="C336" t="s">
        <v>29</v>
      </c>
      <c r="D336" t="s">
        <v>30</v>
      </c>
      <c r="E336" t="s">
        <v>174</v>
      </c>
      <c r="F336" t="s">
        <v>32</v>
      </c>
      <c r="G336" t="s">
        <v>33</v>
      </c>
      <c r="H336" t="s">
        <v>40</v>
      </c>
      <c r="I336" t="s">
        <v>34</v>
      </c>
      <c r="J336" t="s">
        <v>35</v>
      </c>
      <c r="K336" t="s">
        <v>36</v>
      </c>
      <c r="L336" t="s">
        <v>37</v>
      </c>
      <c r="M336" t="s">
        <v>38</v>
      </c>
      <c r="N336" t="s">
        <v>39</v>
      </c>
      <c r="O336" t="s">
        <v>179</v>
      </c>
      <c r="P336" t="s">
        <v>180</v>
      </c>
      <c r="Q336" t="s">
        <v>27</v>
      </c>
    </row>
    <row r="337" spans="1:17">
      <c r="A337" t="s">
        <v>28</v>
      </c>
      <c r="B337">
        <v>-38.246809999999996</v>
      </c>
      <c r="C337">
        <v>-73.622359000000003</v>
      </c>
      <c r="D337">
        <v>-46.226202000000001</v>
      </c>
      <c r="E337">
        <v>-13.234202999999999</v>
      </c>
      <c r="F337">
        <v>-61.407581999999991</v>
      </c>
      <c r="G337">
        <v>-61.407581999999991</v>
      </c>
      <c r="H337">
        <v>-51.360002000000001</v>
      </c>
      <c r="I337">
        <v>-13.234202999999999</v>
      </c>
      <c r="J337">
        <v>92.276387999999997</v>
      </c>
      <c r="K337">
        <v>110.95241900000001</v>
      </c>
      <c r="L337">
        <v>110.95241900000001</v>
      </c>
      <c r="M337">
        <v>95.998392999999993</v>
      </c>
      <c r="N337">
        <v>145.93193199999999</v>
      </c>
      <c r="Q337">
        <v>-85.103735999999984</v>
      </c>
    </row>
    <row r="338" spans="1:17">
      <c r="A338" t="s">
        <v>29</v>
      </c>
      <c r="B338">
        <v>-85.015727999999996</v>
      </c>
      <c r="C338">
        <v>-36.288632</v>
      </c>
      <c r="D338">
        <v>-50.120555999999993</v>
      </c>
      <c r="E338">
        <v>-17.132223999999997</v>
      </c>
      <c r="F338">
        <v>-65.301935999999998</v>
      </c>
      <c r="G338">
        <v>-65.301935999999998</v>
      </c>
      <c r="H338">
        <v>-55.254355999999994</v>
      </c>
      <c r="I338">
        <v>-17.132223999999997</v>
      </c>
      <c r="J338">
        <v>93.072126999999995</v>
      </c>
      <c r="K338">
        <v>101.44755499999999</v>
      </c>
      <c r="L338">
        <v>101.44755499999999</v>
      </c>
      <c r="M338">
        <v>96.823467999999991</v>
      </c>
      <c r="N338">
        <v>137.604175</v>
      </c>
      <c r="Q338">
        <v>-88.998089999999991</v>
      </c>
    </row>
    <row r="339" spans="1:17">
      <c r="A339" t="s">
        <v>30</v>
      </c>
      <c r="B339">
        <v>-99.045670000000001</v>
      </c>
      <c r="C339">
        <v>-91.546655000000001</v>
      </c>
      <c r="D339">
        <v>-29.26266</v>
      </c>
      <c r="E339">
        <v>-31.158498999999999</v>
      </c>
      <c r="F339">
        <v>-79.328210999999996</v>
      </c>
      <c r="G339">
        <v>-79.328210999999996</v>
      </c>
      <c r="H339">
        <v>-69.284297999999993</v>
      </c>
      <c r="I339">
        <v>-31.158498999999999</v>
      </c>
      <c r="J339">
        <v>53.717882999999993</v>
      </c>
      <c r="K339">
        <v>64.916900999999996</v>
      </c>
      <c r="L339">
        <v>64.916900999999996</v>
      </c>
      <c r="M339">
        <v>58.092613999999998</v>
      </c>
      <c r="N339">
        <v>114.86877499999999</v>
      </c>
      <c r="Q339">
        <v>-103.028032</v>
      </c>
    </row>
    <row r="340" spans="1:17">
      <c r="A340" t="s">
        <v>174</v>
      </c>
      <c r="B340">
        <v>-111.90217199999999</v>
      </c>
      <c r="C340">
        <v>-104.40315699999999</v>
      </c>
      <c r="D340">
        <v>-77.003332999999998</v>
      </c>
      <c r="E340">
        <v>-18.731035999999996</v>
      </c>
      <c r="F340">
        <v>-92.184712999999988</v>
      </c>
      <c r="G340">
        <v>-92.184712999999988</v>
      </c>
      <c r="H340">
        <v>-82.137133000000006</v>
      </c>
      <c r="I340">
        <v>-18.731035999999996</v>
      </c>
      <c r="J340">
        <v>59.662089999999992</v>
      </c>
      <c r="K340">
        <v>72.46358699999999</v>
      </c>
      <c r="L340">
        <v>72.46358699999999</v>
      </c>
      <c r="M340">
        <v>64.348515999999989</v>
      </c>
      <c r="N340">
        <v>107.245082</v>
      </c>
      <c r="Q340">
        <v>-115.88086699999999</v>
      </c>
    </row>
    <row r="341" spans="1:17">
      <c r="A341" t="s">
        <v>32</v>
      </c>
      <c r="B341">
        <v>-91.238626999999994</v>
      </c>
      <c r="C341">
        <v>-83.743279000000001</v>
      </c>
      <c r="D341">
        <v>-56.343454999999999</v>
      </c>
      <c r="E341">
        <v>-23.355122999999999</v>
      </c>
      <c r="F341">
        <v>-33.135011999999996</v>
      </c>
      <c r="G341">
        <v>-33.135011999999996</v>
      </c>
      <c r="H341">
        <v>-61.477255</v>
      </c>
      <c r="I341">
        <v>-23.355122999999999</v>
      </c>
      <c r="J341">
        <v>86.742885000000001</v>
      </c>
      <c r="K341">
        <v>95.118313000000001</v>
      </c>
      <c r="L341">
        <v>95.118313000000001</v>
      </c>
      <c r="M341">
        <v>90.494225999999998</v>
      </c>
      <c r="N341">
        <v>131.274933</v>
      </c>
      <c r="Q341">
        <v>-95.220988999999989</v>
      </c>
    </row>
    <row r="342" spans="1:17">
      <c r="A342" t="s">
        <v>33</v>
      </c>
      <c r="B342">
        <v>-91.238626999999994</v>
      </c>
      <c r="C342">
        <v>-83.743279000000001</v>
      </c>
      <c r="D342">
        <v>-56.343454999999999</v>
      </c>
      <c r="E342">
        <v>-23.355122999999999</v>
      </c>
      <c r="F342">
        <v>-33.135011999999996</v>
      </c>
      <c r="G342">
        <v>-33.135011999999996</v>
      </c>
      <c r="H342">
        <v>-61.477255</v>
      </c>
      <c r="I342">
        <v>-23.355122999999999</v>
      </c>
      <c r="J342">
        <v>86.742885000000001</v>
      </c>
      <c r="K342">
        <v>95.118313000000001</v>
      </c>
      <c r="L342">
        <v>95.118313000000001</v>
      </c>
      <c r="M342">
        <v>90.494225999999998</v>
      </c>
      <c r="N342">
        <v>131.274933</v>
      </c>
      <c r="Q342">
        <v>-95.220988999999989</v>
      </c>
    </row>
    <row r="343" spans="1:17">
      <c r="A343" t="s">
        <v>40</v>
      </c>
      <c r="B343">
        <v>-96.434765999999982</v>
      </c>
      <c r="C343">
        <v>-88.935750999999996</v>
      </c>
      <c r="D343">
        <v>-61.535926999999994</v>
      </c>
      <c r="E343">
        <v>-28.547594999999998</v>
      </c>
      <c r="F343">
        <v>-76.717306999999991</v>
      </c>
      <c r="G343">
        <v>-76.717306999999991</v>
      </c>
      <c r="H343">
        <v>-30.535108999999999</v>
      </c>
      <c r="I343">
        <v>-28.547594999999998</v>
      </c>
      <c r="J343">
        <v>56.372790999999992</v>
      </c>
      <c r="K343">
        <v>66.871411999999992</v>
      </c>
      <c r="L343">
        <v>66.871411999999992</v>
      </c>
      <c r="M343">
        <v>60.47983099999999</v>
      </c>
      <c r="N343">
        <v>117.52368299999999</v>
      </c>
      <c r="Q343">
        <v>-100.413461</v>
      </c>
    </row>
    <row r="344" spans="1:17">
      <c r="A344" t="s">
        <v>34</v>
      </c>
      <c r="B344">
        <v>-111.90217199999999</v>
      </c>
      <c r="C344">
        <v>-104.40315699999999</v>
      </c>
      <c r="D344">
        <v>-77.003332999999998</v>
      </c>
      <c r="E344">
        <v>-18.731035999999996</v>
      </c>
      <c r="F344">
        <v>-92.184712999999988</v>
      </c>
      <c r="G344">
        <v>-92.184712999999988</v>
      </c>
      <c r="H344">
        <v>-82.137133000000006</v>
      </c>
      <c r="I344">
        <v>-18.731035999999996</v>
      </c>
      <c r="J344">
        <v>59.662089999999992</v>
      </c>
      <c r="K344">
        <v>72.46358699999999</v>
      </c>
      <c r="L344">
        <v>72.46358699999999</v>
      </c>
      <c r="M344">
        <v>64.348515999999989</v>
      </c>
      <c r="N344">
        <v>107.245082</v>
      </c>
      <c r="Q344">
        <v>-115.88086699999999</v>
      </c>
    </row>
    <row r="345" spans="1:17">
      <c r="A345" t="s">
        <v>35</v>
      </c>
      <c r="B345">
        <v>-156.77158399999999</v>
      </c>
      <c r="C345">
        <v>-149.272569</v>
      </c>
      <c r="D345">
        <v>-121.87274499999999</v>
      </c>
      <c r="E345">
        <v>-88.884412999999995</v>
      </c>
      <c r="F345">
        <v>-137.054125</v>
      </c>
      <c r="G345">
        <v>-137.054125</v>
      </c>
      <c r="H345">
        <v>-127.00654499999999</v>
      </c>
      <c r="I345">
        <v>-88.884412999999995</v>
      </c>
      <c r="J345">
        <v>4.1767129999999995</v>
      </c>
      <c r="K345">
        <v>-15.390398999999999</v>
      </c>
      <c r="L345">
        <v>-15.390398999999999</v>
      </c>
      <c r="M345">
        <v>-13.036185</v>
      </c>
      <c r="N345">
        <v>55.951085999999997</v>
      </c>
      <c r="Q345">
        <v>-160.75027900000001</v>
      </c>
    </row>
    <row r="346" spans="1:17">
      <c r="A346" t="s">
        <v>36</v>
      </c>
      <c r="B346">
        <v>-169.82977099999999</v>
      </c>
      <c r="C346">
        <v>-162.33075600000001</v>
      </c>
      <c r="D346">
        <v>-134.93093199999998</v>
      </c>
      <c r="E346">
        <v>-101.9426</v>
      </c>
      <c r="F346">
        <v>-150.112312</v>
      </c>
      <c r="G346">
        <v>-150.112312</v>
      </c>
      <c r="H346">
        <v>-140.068399</v>
      </c>
      <c r="I346">
        <v>-101.9426</v>
      </c>
      <c r="J346">
        <v>-32.683971</v>
      </c>
      <c r="K346">
        <v>8.731126999999999</v>
      </c>
      <c r="L346">
        <v>8.731126999999999</v>
      </c>
      <c r="M346">
        <v>-26.233718</v>
      </c>
      <c r="N346">
        <v>42.753553000000004</v>
      </c>
      <c r="Q346">
        <v>-173.80846600000001</v>
      </c>
    </row>
    <row r="347" spans="1:17">
      <c r="A347" t="s">
        <v>37</v>
      </c>
      <c r="B347">
        <v>-169.82977099999999</v>
      </c>
      <c r="C347">
        <v>-162.33075600000001</v>
      </c>
      <c r="D347">
        <v>-134.93093199999998</v>
      </c>
      <c r="E347">
        <v>-101.9426</v>
      </c>
      <c r="F347">
        <v>-150.112312</v>
      </c>
      <c r="G347">
        <v>-150.112312</v>
      </c>
      <c r="H347">
        <v>-140.068399</v>
      </c>
      <c r="I347">
        <v>-101.9426</v>
      </c>
      <c r="J347">
        <v>-32.683971</v>
      </c>
      <c r="K347">
        <v>8.731126999999999</v>
      </c>
      <c r="L347">
        <v>8.731126999999999</v>
      </c>
      <c r="M347">
        <v>-26.233718</v>
      </c>
      <c r="N347">
        <v>42.753553000000004</v>
      </c>
      <c r="Q347">
        <v>-173.80846600000001</v>
      </c>
    </row>
    <row r="348" spans="1:17">
      <c r="A348" t="s">
        <v>38</v>
      </c>
      <c r="B348">
        <v>-162.05573099999998</v>
      </c>
      <c r="C348">
        <v>-154.560383</v>
      </c>
      <c r="D348">
        <v>-127.16055899999999</v>
      </c>
      <c r="E348">
        <v>-94.172226999999992</v>
      </c>
      <c r="F348">
        <v>-142.341939</v>
      </c>
      <c r="G348">
        <v>-142.341939</v>
      </c>
      <c r="H348">
        <v>-132.29435899999999</v>
      </c>
      <c r="I348">
        <v>-94.172226999999992</v>
      </c>
      <c r="J348">
        <v>-24.832923999999998</v>
      </c>
      <c r="K348">
        <v>-20.736885000000001</v>
      </c>
      <c r="L348">
        <v>-20.736885000000001</v>
      </c>
      <c r="M348">
        <v>5.438161</v>
      </c>
      <c r="N348">
        <v>50.608266999999998</v>
      </c>
      <c r="Q348">
        <v>-166.038093</v>
      </c>
    </row>
    <row r="349" spans="1:17">
      <c r="A349" t="s">
        <v>39</v>
      </c>
      <c r="B349">
        <v>-190.20728999999997</v>
      </c>
      <c r="C349">
        <v>-182.70827500000001</v>
      </c>
      <c r="D349">
        <v>-155.30845099999999</v>
      </c>
      <c r="E349">
        <v>-122.32011899999999</v>
      </c>
      <c r="F349">
        <v>-170.48983100000001</v>
      </c>
      <c r="G349">
        <v>-170.48983100000001</v>
      </c>
      <c r="H349">
        <v>-160.44591799999998</v>
      </c>
      <c r="I349">
        <v>-122.32011899999999</v>
      </c>
      <c r="J349">
        <v>-53.329180999999991</v>
      </c>
      <c r="K349">
        <v>-49.233142000000001</v>
      </c>
      <c r="L349">
        <v>-49.233142000000001</v>
      </c>
      <c r="M349">
        <v>-46.878928000000002</v>
      </c>
      <c r="N349">
        <v>20.102494</v>
      </c>
      <c r="Q349">
        <v>-194.189652</v>
      </c>
    </row>
    <row r="350" spans="1:17">
      <c r="A350" t="s">
        <v>179</v>
      </c>
      <c r="O350">
        <v>0</v>
      </c>
      <c r="P350">
        <v>-1345.789</v>
      </c>
      <c r="Q350">
        <v>-1930.3381359999998</v>
      </c>
    </row>
    <row r="351" spans="1:17">
      <c r="A351" t="s">
        <v>180</v>
      </c>
      <c r="O351">
        <v>0</v>
      </c>
      <c r="P351">
        <v>0</v>
      </c>
      <c r="Q351" s="88">
        <v>-463.53813600000001</v>
      </c>
    </row>
    <row r="352" spans="1:17">
      <c r="A352" t="s">
        <v>27</v>
      </c>
      <c r="B352">
        <v>-71.304814999999991</v>
      </c>
      <c r="C352">
        <v>-63.805799999999991</v>
      </c>
      <c r="D352">
        <v>-36.405976000000003</v>
      </c>
      <c r="E352">
        <v>-3.4176440000000001</v>
      </c>
      <c r="F352">
        <v>-51.587355999999993</v>
      </c>
      <c r="G352">
        <v>-51.587355999999993</v>
      </c>
      <c r="H352">
        <v>-41.543443000000003</v>
      </c>
      <c r="I352">
        <v>-3.4176440000000001</v>
      </c>
      <c r="J352">
        <v>100.791162</v>
      </c>
      <c r="K352">
        <v>113.592659</v>
      </c>
      <c r="L352">
        <v>113.592659</v>
      </c>
      <c r="M352">
        <v>105.477588</v>
      </c>
      <c r="N352">
        <v>148.374154</v>
      </c>
      <c r="Q352">
        <v>-38.052458999999999</v>
      </c>
    </row>
    <row r="354" spans="1:17">
      <c r="A354" t="s">
        <v>90</v>
      </c>
    </row>
    <row r="355" spans="1:17">
      <c r="B355" t="s">
        <v>28</v>
      </c>
      <c r="C355" t="s">
        <v>29</v>
      </c>
      <c r="D355" t="s">
        <v>30</v>
      </c>
      <c r="E355" t="s">
        <v>174</v>
      </c>
      <c r="F355" t="s">
        <v>32</v>
      </c>
      <c r="G355" t="s">
        <v>33</v>
      </c>
      <c r="H355" t="s">
        <v>40</v>
      </c>
      <c r="I355" t="s">
        <v>34</v>
      </c>
      <c r="J355" t="s">
        <v>35</v>
      </c>
      <c r="K355" t="s">
        <v>36</v>
      </c>
      <c r="L355" t="s">
        <v>37</v>
      </c>
      <c r="M355" t="s">
        <v>38</v>
      </c>
      <c r="N355" t="s">
        <v>39</v>
      </c>
      <c r="O355" t="s">
        <v>179</v>
      </c>
      <c r="P355" t="s">
        <v>180</v>
      </c>
      <c r="Q355" t="s">
        <v>27</v>
      </c>
    </row>
    <row r="356" spans="1:17">
      <c r="A356" t="s">
        <v>28</v>
      </c>
      <c r="B356">
        <v>-55.998756999999998</v>
      </c>
      <c r="C356">
        <v>-91.333968999999996</v>
      </c>
      <c r="D356">
        <v>-56.717489</v>
      </c>
      <c r="E356">
        <v>-16.090795999999997</v>
      </c>
      <c r="F356">
        <v>-75.859228999999999</v>
      </c>
      <c r="G356">
        <v>-75.859228999999999</v>
      </c>
      <c r="H356">
        <v>-63.171408999999997</v>
      </c>
      <c r="I356">
        <v>-16.090795999999997</v>
      </c>
      <c r="J356">
        <v>98.165589999999995</v>
      </c>
      <c r="K356">
        <v>110.41703699999999</v>
      </c>
      <c r="L356">
        <v>110.41703699999999</v>
      </c>
      <c r="M356">
        <v>102.01227299999999</v>
      </c>
      <c r="N356">
        <v>162.55811</v>
      </c>
      <c r="Q356">
        <v>-108.477194</v>
      </c>
    </row>
    <row r="357" spans="1:17">
      <c r="A357" t="s">
        <v>29</v>
      </c>
      <c r="B357">
        <v>-105.71227599999999</v>
      </c>
      <c r="C357">
        <v>-53.274175999999997</v>
      </c>
      <c r="D357">
        <v>-61.620267999999989</v>
      </c>
      <c r="E357">
        <v>-20.993574999999996</v>
      </c>
      <c r="F357">
        <v>-80.762007999999994</v>
      </c>
      <c r="G357">
        <v>-80.762007999999994</v>
      </c>
      <c r="H357">
        <v>-68.074187999999992</v>
      </c>
      <c r="I357">
        <v>-20.993574999999996</v>
      </c>
      <c r="J357">
        <v>95.125646999999987</v>
      </c>
      <c r="K357">
        <v>103.57808199999999</v>
      </c>
      <c r="L357">
        <v>103.57808199999999</v>
      </c>
      <c r="M357">
        <v>98.909990999999991</v>
      </c>
      <c r="N357">
        <v>230.92199099999999</v>
      </c>
      <c r="Q357">
        <v>-110.73606599999999</v>
      </c>
    </row>
    <row r="358" spans="1:17">
      <c r="A358" t="s">
        <v>30</v>
      </c>
      <c r="B358">
        <v>-123.368881</v>
      </c>
      <c r="C358">
        <v>-113.893353</v>
      </c>
      <c r="D358">
        <v>-43.483286</v>
      </c>
      <c r="E358">
        <v>-38.653846999999999</v>
      </c>
      <c r="F358">
        <v>-98.422280000000001</v>
      </c>
      <c r="G358">
        <v>-98.422280000000001</v>
      </c>
      <c r="H358">
        <v>-85.730793000000006</v>
      </c>
      <c r="I358">
        <v>-38.653846999999999</v>
      </c>
      <c r="J358">
        <v>68.290541000000005</v>
      </c>
      <c r="K358">
        <v>80.923355999999998</v>
      </c>
      <c r="L358">
        <v>80.923355999999998</v>
      </c>
      <c r="M358">
        <v>72.470921000000004</v>
      </c>
      <c r="N358">
        <v>144.26344699999999</v>
      </c>
      <c r="Q358">
        <v>-128.39633800000001</v>
      </c>
    </row>
    <row r="359" spans="1:17">
      <c r="A359" t="s">
        <v>174</v>
      </c>
      <c r="B359">
        <v>-139.503681</v>
      </c>
      <c r="C359">
        <v>-130.028153</v>
      </c>
      <c r="D359">
        <v>-95.41534</v>
      </c>
      <c r="E359">
        <v>-23.978512999999996</v>
      </c>
      <c r="F359">
        <v>-114.55707999999998</v>
      </c>
      <c r="G359">
        <v>-114.55707999999998</v>
      </c>
      <c r="H359">
        <v>-101.86559299999999</v>
      </c>
      <c r="I359">
        <v>-23.978512999999996</v>
      </c>
      <c r="J359">
        <v>58.055943999999997</v>
      </c>
      <c r="K359">
        <v>68.946933999999999</v>
      </c>
      <c r="L359">
        <v>68.946933999999999</v>
      </c>
      <c r="M359">
        <v>62.228989999999996</v>
      </c>
      <c r="N359">
        <v>177.47546600000001</v>
      </c>
      <c r="Q359">
        <v>-144.531138</v>
      </c>
    </row>
    <row r="360" spans="1:17">
      <c r="A360" t="s">
        <v>32</v>
      </c>
      <c r="B360">
        <v>-113.548655</v>
      </c>
      <c r="C360">
        <v>-104.073127</v>
      </c>
      <c r="D360">
        <v>-69.460313999999997</v>
      </c>
      <c r="E360">
        <v>-28.833621000000001</v>
      </c>
      <c r="F360">
        <v>-48.91778</v>
      </c>
      <c r="G360">
        <v>-48.91778</v>
      </c>
      <c r="H360">
        <v>-75.910567</v>
      </c>
      <c r="I360">
        <v>-28.833621000000001</v>
      </c>
      <c r="J360">
        <v>87.256264999999999</v>
      </c>
      <c r="K360">
        <v>95.705033</v>
      </c>
      <c r="L360">
        <v>95.705033</v>
      </c>
      <c r="M360">
        <v>91.040609000000003</v>
      </c>
      <c r="N360">
        <v>223.04894199999998</v>
      </c>
      <c r="Q360">
        <v>-118.57611199999999</v>
      </c>
    </row>
    <row r="361" spans="1:17">
      <c r="A361" t="s">
        <v>33</v>
      </c>
      <c r="B361">
        <v>-113.548655</v>
      </c>
      <c r="C361">
        <v>-104.073127</v>
      </c>
      <c r="D361">
        <v>-69.460313999999997</v>
      </c>
      <c r="E361">
        <v>-28.833621000000001</v>
      </c>
      <c r="F361">
        <v>-48.91778</v>
      </c>
      <c r="G361">
        <v>-48.91778</v>
      </c>
      <c r="H361">
        <v>-75.910567</v>
      </c>
      <c r="I361">
        <v>-28.833621000000001</v>
      </c>
      <c r="J361">
        <v>87.256264999999999</v>
      </c>
      <c r="K361">
        <v>95.705033</v>
      </c>
      <c r="L361">
        <v>95.705033</v>
      </c>
      <c r="M361">
        <v>91.040609000000003</v>
      </c>
      <c r="N361">
        <v>223.04894199999998</v>
      </c>
      <c r="Q361">
        <v>-118.57611199999999</v>
      </c>
    </row>
    <row r="362" spans="1:17">
      <c r="A362" t="s">
        <v>40</v>
      </c>
      <c r="B362">
        <v>-120.08691599999999</v>
      </c>
      <c r="C362">
        <v>-110.615055</v>
      </c>
      <c r="D362">
        <v>-75.998575000000002</v>
      </c>
      <c r="E362">
        <v>-35.371881999999999</v>
      </c>
      <c r="F362">
        <v>-95.140315000000001</v>
      </c>
      <c r="G362">
        <v>-95.140315000000001</v>
      </c>
      <c r="H362">
        <v>-45.294784</v>
      </c>
      <c r="I362">
        <v>-35.371881999999999</v>
      </c>
      <c r="J362">
        <v>71.58717399999999</v>
      </c>
      <c r="K362">
        <v>83.970632999999992</v>
      </c>
      <c r="L362">
        <v>83.970632999999992</v>
      </c>
      <c r="M362">
        <v>75.668545000000009</v>
      </c>
      <c r="N362">
        <v>147.56008</v>
      </c>
      <c r="Q362">
        <v>-125.11437299999999</v>
      </c>
    </row>
    <row r="363" spans="1:17">
      <c r="A363" t="s">
        <v>34</v>
      </c>
      <c r="B363">
        <v>-139.503681</v>
      </c>
      <c r="C363">
        <v>-130.028153</v>
      </c>
      <c r="D363">
        <v>-95.41534</v>
      </c>
      <c r="E363">
        <v>-23.978512999999996</v>
      </c>
      <c r="F363">
        <v>-114.55707999999998</v>
      </c>
      <c r="G363">
        <v>-114.55707999999998</v>
      </c>
      <c r="H363">
        <v>-101.86559299999999</v>
      </c>
      <c r="I363">
        <v>-23.978512999999996</v>
      </c>
      <c r="J363">
        <v>58.055943999999997</v>
      </c>
      <c r="K363">
        <v>68.946933999999999</v>
      </c>
      <c r="L363">
        <v>68.946933999999999</v>
      </c>
      <c r="M363">
        <v>62.228989999999996</v>
      </c>
      <c r="N363">
        <v>177.47546600000001</v>
      </c>
      <c r="Q363">
        <v>-144.531138</v>
      </c>
    </row>
    <row r="364" spans="1:17">
      <c r="A364" t="s">
        <v>35</v>
      </c>
      <c r="B364">
        <v>-195.59411299999999</v>
      </c>
      <c r="C364">
        <v>-186.118585</v>
      </c>
      <c r="D364">
        <v>-151.50210499999997</v>
      </c>
      <c r="E364">
        <v>-110.875412</v>
      </c>
      <c r="F364">
        <v>-170.64384499999997</v>
      </c>
      <c r="G364">
        <v>-170.64384499999997</v>
      </c>
      <c r="H364">
        <v>-157.95602500000001</v>
      </c>
      <c r="I364">
        <v>-110.875412</v>
      </c>
      <c r="J364">
        <v>5.625178</v>
      </c>
      <c r="K364">
        <v>7.2973299999999997</v>
      </c>
      <c r="L364">
        <v>7.2973299999999997</v>
      </c>
      <c r="M364">
        <v>-3.7220049999999993</v>
      </c>
      <c r="N364">
        <v>113.867684</v>
      </c>
      <c r="Q364">
        <v>-200.61790300000001</v>
      </c>
    </row>
    <row r="365" spans="1:17">
      <c r="A365" t="s">
        <v>36</v>
      </c>
      <c r="B365">
        <v>-211.956267</v>
      </c>
      <c r="C365">
        <v>-202.48073899999997</v>
      </c>
      <c r="D365">
        <v>-167.864259</v>
      </c>
      <c r="E365">
        <v>-127.237566</v>
      </c>
      <c r="F365">
        <v>-187.005999</v>
      </c>
      <c r="G365">
        <v>-187.005999</v>
      </c>
      <c r="H365">
        <v>-174.31817899999999</v>
      </c>
      <c r="I365">
        <v>-127.237566</v>
      </c>
      <c r="J365">
        <v>-25.947691999999996</v>
      </c>
      <c r="K365">
        <v>14.583658999999999</v>
      </c>
      <c r="L365">
        <v>14.583658999999999</v>
      </c>
      <c r="M365">
        <v>-20.131830000000001</v>
      </c>
      <c r="N365">
        <v>97.454191999999992</v>
      </c>
      <c r="Q365">
        <v>-216.98372399999997</v>
      </c>
    </row>
    <row r="366" spans="1:17">
      <c r="A366" t="s">
        <v>37</v>
      </c>
      <c r="B366">
        <v>-211.956267</v>
      </c>
      <c r="C366">
        <v>-202.48073899999997</v>
      </c>
      <c r="D366">
        <v>-167.864259</v>
      </c>
      <c r="E366">
        <v>-127.237566</v>
      </c>
      <c r="F366">
        <v>-187.005999</v>
      </c>
      <c r="G366">
        <v>-187.005999</v>
      </c>
      <c r="H366">
        <v>-174.31817899999999</v>
      </c>
      <c r="I366">
        <v>-127.237566</v>
      </c>
      <c r="J366">
        <v>-25.947691999999996</v>
      </c>
      <c r="K366">
        <v>14.583658999999999</v>
      </c>
      <c r="L366">
        <v>14.583658999999999</v>
      </c>
      <c r="M366">
        <v>-20.131830000000001</v>
      </c>
      <c r="N366">
        <v>97.454191999999992</v>
      </c>
      <c r="Q366">
        <v>-216.98372399999997</v>
      </c>
    </row>
    <row r="367" spans="1:17">
      <c r="A367" t="s">
        <v>38</v>
      </c>
      <c r="B367">
        <v>-202.21671499999999</v>
      </c>
      <c r="C367">
        <v>-192.741187</v>
      </c>
      <c r="D367">
        <v>-158.12837399999998</v>
      </c>
      <c r="E367">
        <v>-117.50168099999999</v>
      </c>
      <c r="F367">
        <v>-177.27011399999998</v>
      </c>
      <c r="G367">
        <v>-177.27011399999998</v>
      </c>
      <c r="H367">
        <v>-164.57862699999998</v>
      </c>
      <c r="I367">
        <v>-117.50168099999999</v>
      </c>
      <c r="J367">
        <v>-16.186138</v>
      </c>
      <c r="K367">
        <v>0.65272599999999992</v>
      </c>
      <c r="L367">
        <v>0.65272599999999992</v>
      </c>
      <c r="M367">
        <v>9.2518410000000006</v>
      </c>
      <c r="N367">
        <v>107.22308</v>
      </c>
      <c r="Q367">
        <v>-207.24417199999999</v>
      </c>
    </row>
    <row r="368" spans="1:17">
      <c r="A368" t="s">
        <v>39</v>
      </c>
      <c r="B368">
        <v>-237.53725900000001</v>
      </c>
      <c r="C368">
        <v>-228.06173099999998</v>
      </c>
      <c r="D368">
        <v>-193.44525099999998</v>
      </c>
      <c r="E368">
        <v>-152.818558</v>
      </c>
      <c r="F368">
        <v>-212.58699099999998</v>
      </c>
      <c r="G368">
        <v>-212.58699099999998</v>
      </c>
      <c r="H368">
        <v>-199.899171</v>
      </c>
      <c r="I368">
        <v>-152.818558</v>
      </c>
      <c r="J368">
        <v>-51.616692</v>
      </c>
      <c r="K368">
        <v>-34.781495</v>
      </c>
      <c r="L368">
        <v>-34.781495</v>
      </c>
      <c r="M368">
        <v>-45.797162999999998</v>
      </c>
      <c r="N368">
        <v>28.565929999999998</v>
      </c>
      <c r="Q368">
        <v>-242.561049</v>
      </c>
    </row>
    <row r="369" spans="1:17">
      <c r="A369" t="s">
        <v>179</v>
      </c>
      <c r="O369">
        <v>0</v>
      </c>
      <c r="P369">
        <v>-1345.789</v>
      </c>
      <c r="Q369">
        <v>-1930.3381359999998</v>
      </c>
    </row>
    <row r="370" spans="1:17">
      <c r="A370" t="s">
        <v>180</v>
      </c>
      <c r="O370">
        <v>0</v>
      </c>
      <c r="P370">
        <v>0</v>
      </c>
      <c r="Q370" s="88">
        <v>-463.53813600000001</v>
      </c>
    </row>
    <row r="371" spans="1:17">
      <c r="A371" t="s">
        <v>27</v>
      </c>
      <c r="B371">
        <v>-88.572717999999995</v>
      </c>
      <c r="C371">
        <v>-79.097189999999998</v>
      </c>
      <c r="D371">
        <v>-44.484377000000002</v>
      </c>
      <c r="E371">
        <v>-3.8540169999999994</v>
      </c>
      <c r="F371">
        <v>-63.626116999999994</v>
      </c>
      <c r="G371">
        <v>-63.626116999999994</v>
      </c>
      <c r="H371">
        <v>-50.934629999999999</v>
      </c>
      <c r="I371">
        <v>-3.8540169999999994</v>
      </c>
      <c r="J371">
        <v>109.19225899999999</v>
      </c>
      <c r="K371">
        <v>120.083249</v>
      </c>
      <c r="L371">
        <v>120.083249</v>
      </c>
      <c r="M371">
        <v>113.36530499999999</v>
      </c>
      <c r="N371">
        <v>228.62644899999998</v>
      </c>
      <c r="Q371">
        <v>-52.881806999999995</v>
      </c>
    </row>
    <row r="373" spans="1:17" ht="18.75">
      <c r="A373" s="140" t="s">
        <v>190</v>
      </c>
    </row>
    <row r="374" spans="1:17">
      <c r="A374">
        <f>'2. Perustiedot'!$D$16</f>
        <v>0</v>
      </c>
    </row>
    <row r="375" spans="1:17">
      <c r="B375" t="s">
        <v>28</v>
      </c>
      <c r="C375" t="s">
        <v>29</v>
      </c>
      <c r="D375" t="s">
        <v>30</v>
      </c>
      <c r="E375" t="s">
        <v>174</v>
      </c>
      <c r="F375" t="s">
        <v>32</v>
      </c>
      <c r="G375" t="s">
        <v>33</v>
      </c>
      <c r="H375" t="s">
        <v>40</v>
      </c>
      <c r="I375" t="s">
        <v>34</v>
      </c>
      <c r="J375" t="s">
        <v>35</v>
      </c>
      <c r="K375" t="s">
        <v>36</v>
      </c>
      <c r="L375" t="s">
        <v>37</v>
      </c>
      <c r="M375" t="s">
        <v>38</v>
      </c>
      <c r="N375" t="s">
        <v>39</v>
      </c>
      <c r="O375" t="s">
        <v>179</v>
      </c>
      <c r="P375" t="s">
        <v>180</v>
      </c>
      <c r="Q375" t="s">
        <v>189</v>
      </c>
    </row>
    <row r="376" spans="1:17">
      <c r="A376" t="s">
        <v>28</v>
      </c>
      <c r="B376" s="88">
        <f>IF('3. Maankäytön muutos'!$D63&gt;0,IF('3. Maankäytön muutos'!E63,'3. Maankäytön muutos'!$D63-'3. Maankäytön muutos'!E63,),)</f>
        <v>0</v>
      </c>
      <c r="C376" s="88">
        <f>IF('3. Maankäytön muutos'!$D63&gt;0,IF('3. Maankäytön muutos'!F63,'3. Maankäytön muutos'!$D63-'3. Maankäytön muutos'!F63,),)</f>
        <v>0</v>
      </c>
      <c r="D376" s="88">
        <f>IF('3. Maankäytön muutos'!$D63&gt;0,IF('3. Maankäytön muutos'!G63,'3. Maankäytön muutos'!$D63-'3. Maankäytön muutos'!G63,),)</f>
        <v>0</v>
      </c>
      <c r="E376" s="88">
        <f>IF('3. Maankäytön muutos'!$D63&gt;0,IF('3. Maankäytön muutos'!H63,'3. Maankäytön muutos'!$D63-'3. Maankäytön muutos'!H63,),)</f>
        <v>0</v>
      </c>
      <c r="F376" s="88">
        <f>IF('3. Maankäytön muutos'!$D63&gt;0,IF('3. Maankäytön muutos'!I63,'3. Maankäytön muutos'!$D63-'3. Maankäytön muutos'!I63,),)</f>
        <v>0</v>
      </c>
      <c r="G376" s="88">
        <f>IF('3. Maankäytön muutos'!$D63&gt;0,IF('3. Maankäytön muutos'!J63,'3. Maankäytön muutos'!$D63-'3. Maankäytön muutos'!J63,),)</f>
        <v>0</v>
      </c>
      <c r="H376" s="88">
        <f>IF('3. Maankäytön muutos'!$D63&gt;0,IF('3. Maankäytön muutos'!K63,'3. Maankäytön muutos'!$D63-'3. Maankäytön muutos'!K63,),)</f>
        <v>0</v>
      </c>
      <c r="I376" s="88">
        <f>IF('3. Maankäytön muutos'!$D63&gt;0,IF('3. Maankäytön muutos'!L63,'3. Maankäytön muutos'!$D63-'3. Maankäytön muutos'!L63,),)</f>
        <v>0</v>
      </c>
      <c r="J376" s="88">
        <f>IF('3. Maankäytön muutos'!$D63&gt;0,IF('3. Maankäytön muutos'!M63,'3. Maankäytön muutos'!$D63-'3. Maankäytön muutos'!M63,),)</f>
        <v>0</v>
      </c>
      <c r="K376" s="88">
        <f>IF('3. Maankäytön muutos'!$D63&gt;0,IF('3. Maankäytön muutos'!N63,'3. Maankäytön muutos'!$D63-'3. Maankäytön muutos'!N63,),)</f>
        <v>0</v>
      </c>
      <c r="L376" s="88">
        <f>IF('3. Maankäytön muutos'!$D63&gt;0,IF('3. Maankäytön muutos'!O63,'3. Maankäytön muutos'!$D63-'3. Maankäytön muutos'!O63,),)</f>
        <v>0</v>
      </c>
      <c r="M376" s="88">
        <f>IF('3. Maankäytön muutos'!$D63&gt;0,IF('3. Maankäytön muutos'!P63,'3. Maankäytön muutos'!$D63-'3. Maankäytön muutos'!P63,),)</f>
        <v>0</v>
      </c>
      <c r="N376" s="88">
        <f>IF('3. Maankäytön muutos'!$D63&gt;0,IF('3. Maankäytön muutos'!Q63,'3. Maankäytön muutos'!$D63-'3. Maankäytön muutos'!Q63,),)</f>
        <v>0</v>
      </c>
      <c r="O376" s="88">
        <f>IF('3. Maankäytön muutos'!$D63&gt;0,IF('3. Maankäytön muutos'!R63,'3. Maankäytön muutos'!$D63-'3. Maankäytön muutos'!R63,),)</f>
        <v>0</v>
      </c>
      <c r="P376" s="88">
        <f>IF('3. Maankäytön muutos'!$D63&gt;0,IF('3. Maankäytön muutos'!S63,'3. Maankäytön muutos'!$D63-'3. Maankäytön muutos'!S63,),)</f>
        <v>0</v>
      </c>
      <c r="Q376" s="88">
        <f>IF('3. Maankäytön muutos'!$D63&gt;0,IF('3. Maankäytön muutos'!T63,'3. Maankäytön muutos'!$D63-'3. Maankäytön muutos'!T63,),)</f>
        <v>0</v>
      </c>
    </row>
    <row r="377" spans="1:17">
      <c r="A377" t="s">
        <v>29</v>
      </c>
      <c r="B377" s="88">
        <f>IF('3. Maankäytön muutos'!$D64&gt;0,IF('3. Maankäytön muutos'!E64,'3. Maankäytön muutos'!$D64-'3. Maankäytön muutos'!E64,),)</f>
        <v>0</v>
      </c>
      <c r="C377" s="88">
        <f>IF('3. Maankäytön muutos'!$D64&gt;0,IF('3. Maankäytön muutos'!F64,'3. Maankäytön muutos'!$D64-'3. Maankäytön muutos'!F64,),)</f>
        <v>0</v>
      </c>
      <c r="D377" s="88">
        <f>IF('3. Maankäytön muutos'!$D64&gt;0,IF('3. Maankäytön muutos'!G64,'3. Maankäytön muutos'!$D64-'3. Maankäytön muutos'!G64,),)</f>
        <v>0</v>
      </c>
      <c r="E377" s="88">
        <f>IF('3. Maankäytön muutos'!$D64&gt;0,IF('3. Maankäytön muutos'!H64,'3. Maankäytön muutos'!$D64-'3. Maankäytön muutos'!H64,),)</f>
        <v>0</v>
      </c>
      <c r="F377" s="88">
        <f>IF('3. Maankäytön muutos'!$D64&gt;0,IF('3. Maankäytön muutos'!I64,'3. Maankäytön muutos'!$D64-'3. Maankäytön muutos'!I64,),)</f>
        <v>0</v>
      </c>
      <c r="G377" s="88">
        <f>IF('3. Maankäytön muutos'!$D64&gt;0,IF('3. Maankäytön muutos'!J64,'3. Maankäytön muutos'!$D64-'3. Maankäytön muutos'!J64,),)</f>
        <v>0</v>
      </c>
      <c r="H377" s="88">
        <f>IF('3. Maankäytön muutos'!$D64&gt;0,IF('3. Maankäytön muutos'!K64,'3. Maankäytön muutos'!$D64-'3. Maankäytön muutos'!K64,),)</f>
        <v>0</v>
      </c>
      <c r="I377" s="88">
        <f>IF('3. Maankäytön muutos'!$D64&gt;0,IF('3. Maankäytön muutos'!L64,'3. Maankäytön muutos'!$D64-'3. Maankäytön muutos'!L64,),)</f>
        <v>0</v>
      </c>
      <c r="J377" s="88">
        <f>IF('3. Maankäytön muutos'!$D64&gt;0,IF('3. Maankäytön muutos'!M64,'3. Maankäytön muutos'!$D64-'3. Maankäytön muutos'!M64,),)</f>
        <v>0</v>
      </c>
      <c r="K377" s="88">
        <f>IF('3. Maankäytön muutos'!$D64&gt;0,IF('3. Maankäytön muutos'!N64,'3. Maankäytön muutos'!$D64-'3. Maankäytön muutos'!N64,),)</f>
        <v>0</v>
      </c>
      <c r="L377" s="88">
        <f>IF('3. Maankäytön muutos'!$D64&gt;0,IF('3. Maankäytön muutos'!O64,'3. Maankäytön muutos'!$D64-'3. Maankäytön muutos'!O64,),)</f>
        <v>0</v>
      </c>
      <c r="M377" s="88">
        <f>IF('3. Maankäytön muutos'!$D64&gt;0,IF('3. Maankäytön muutos'!P64,'3. Maankäytön muutos'!$D64-'3. Maankäytön muutos'!P64,),)</f>
        <v>0</v>
      </c>
      <c r="N377" s="88">
        <f>IF('3. Maankäytön muutos'!$D64&gt;0,IF('3. Maankäytön muutos'!Q64,'3. Maankäytön muutos'!$D64-'3. Maankäytön muutos'!Q64,),)</f>
        <v>0</v>
      </c>
      <c r="O377" s="88">
        <f>IF('3. Maankäytön muutos'!$D64&gt;0,IF('3. Maankäytön muutos'!R64,'3. Maankäytön muutos'!$D64-'3. Maankäytön muutos'!R64,),)</f>
        <v>0</v>
      </c>
      <c r="P377" s="88">
        <f>IF('3. Maankäytön muutos'!$D64&gt;0,IF('3. Maankäytön muutos'!S64,'3. Maankäytön muutos'!$D64-'3. Maankäytön muutos'!S64,),)</f>
        <v>0</v>
      </c>
      <c r="Q377" s="88">
        <f>IF('3. Maankäytön muutos'!$D64&gt;0,IF('3. Maankäytön muutos'!T64,'3. Maankäytön muutos'!$D64-'3. Maankäytön muutos'!T64,),)</f>
        <v>0</v>
      </c>
    </row>
    <row r="378" spans="1:17">
      <c r="A378" t="s">
        <v>30</v>
      </c>
      <c r="B378" s="88">
        <f>IF('3. Maankäytön muutos'!$D65&gt;0,IF('3. Maankäytön muutos'!E65,'3. Maankäytön muutos'!$D65-'3. Maankäytön muutos'!E65,),)</f>
        <v>0</v>
      </c>
      <c r="C378" s="88">
        <f>IF('3. Maankäytön muutos'!$D65&gt;0,IF('3. Maankäytön muutos'!F65,'3. Maankäytön muutos'!$D65-'3. Maankäytön muutos'!F65,),)</f>
        <v>0</v>
      </c>
      <c r="D378" s="88">
        <f>IF('3. Maankäytön muutos'!$D65&gt;0,IF('3. Maankäytön muutos'!G65,'3. Maankäytön muutos'!$D65-'3. Maankäytön muutos'!G65,),)</f>
        <v>0</v>
      </c>
      <c r="E378" s="88">
        <f>IF('3. Maankäytön muutos'!$D65&gt;0,IF('3. Maankäytön muutos'!H65,'3. Maankäytön muutos'!$D65-'3. Maankäytön muutos'!H65,),)</f>
        <v>0</v>
      </c>
      <c r="F378" s="88">
        <f>IF('3. Maankäytön muutos'!$D65&gt;0,IF('3. Maankäytön muutos'!I65,'3. Maankäytön muutos'!$D65-'3. Maankäytön muutos'!I65,),)</f>
        <v>0</v>
      </c>
      <c r="G378" s="88">
        <f>IF('3. Maankäytön muutos'!$D65&gt;0,IF('3. Maankäytön muutos'!J65,'3. Maankäytön muutos'!$D65-'3. Maankäytön muutos'!J65,),)</f>
        <v>0</v>
      </c>
      <c r="H378" s="88">
        <f>IF('3. Maankäytön muutos'!$D65&gt;0,IF('3. Maankäytön muutos'!K65,'3. Maankäytön muutos'!$D65-'3. Maankäytön muutos'!K65,),)</f>
        <v>0</v>
      </c>
      <c r="I378" s="88">
        <f>IF('3. Maankäytön muutos'!$D65&gt;0,IF('3. Maankäytön muutos'!L65,'3. Maankäytön muutos'!$D65-'3. Maankäytön muutos'!L65,),)</f>
        <v>0</v>
      </c>
      <c r="J378" s="88">
        <f>IF('3. Maankäytön muutos'!$D65&gt;0,IF('3. Maankäytön muutos'!M65,'3. Maankäytön muutos'!$D65-'3. Maankäytön muutos'!M65,),)</f>
        <v>0</v>
      </c>
      <c r="K378" s="88">
        <f>IF('3. Maankäytön muutos'!$D65&gt;0,IF('3. Maankäytön muutos'!N65,'3. Maankäytön muutos'!$D65-'3. Maankäytön muutos'!N65,),)</f>
        <v>0</v>
      </c>
      <c r="L378" s="88">
        <f>IF('3. Maankäytön muutos'!$D65&gt;0,IF('3. Maankäytön muutos'!O65,'3. Maankäytön muutos'!$D65-'3. Maankäytön muutos'!O65,),)</f>
        <v>0</v>
      </c>
      <c r="M378" s="88">
        <f>IF('3. Maankäytön muutos'!$D65&gt;0,IF('3. Maankäytön muutos'!P65,'3. Maankäytön muutos'!$D65-'3. Maankäytön muutos'!P65,),)</f>
        <v>0</v>
      </c>
      <c r="N378" s="88">
        <f>IF('3. Maankäytön muutos'!$D65&gt;0,IF('3. Maankäytön muutos'!Q65,'3. Maankäytön muutos'!$D65-'3. Maankäytön muutos'!Q65,),)</f>
        <v>0</v>
      </c>
      <c r="O378" s="88">
        <f>IF('3. Maankäytön muutos'!$D65&gt;0,IF('3. Maankäytön muutos'!R65,'3. Maankäytön muutos'!$D65-'3. Maankäytön muutos'!R65,),)</f>
        <v>0</v>
      </c>
      <c r="P378" s="88">
        <f>IF('3. Maankäytön muutos'!$D65&gt;0,IF('3. Maankäytön muutos'!S65,'3. Maankäytön muutos'!$D65-'3. Maankäytön muutos'!S65,),)</f>
        <v>0</v>
      </c>
      <c r="Q378" s="88">
        <f>IF('3. Maankäytön muutos'!$D65&gt;0,IF('3. Maankäytön muutos'!T65,'3. Maankäytön muutos'!$D65-'3. Maankäytön muutos'!T65,),)</f>
        <v>0</v>
      </c>
    </row>
    <row r="379" spans="1:17">
      <c r="A379" t="s">
        <v>174</v>
      </c>
      <c r="B379" s="88">
        <f>IF('3. Maankäytön muutos'!$D66&gt;0,IF('3. Maankäytön muutos'!E66,'3. Maankäytön muutos'!$D66-'3. Maankäytön muutos'!E66,),)</f>
        <v>0</v>
      </c>
      <c r="C379" s="88">
        <f>IF('3. Maankäytön muutos'!$D66&gt;0,IF('3. Maankäytön muutos'!F66,'3. Maankäytön muutos'!$D66-'3. Maankäytön muutos'!F66,),)</f>
        <v>0</v>
      </c>
      <c r="D379" s="88">
        <f>IF('3. Maankäytön muutos'!$D66&gt;0,IF('3. Maankäytön muutos'!G66,'3. Maankäytön muutos'!$D66-'3. Maankäytön muutos'!G66,),)</f>
        <v>0</v>
      </c>
      <c r="E379" s="88">
        <f>IF('3. Maankäytön muutos'!$D66&gt;0,IF('3. Maankäytön muutos'!H66,'3. Maankäytön muutos'!$D66-'3. Maankäytön muutos'!H66,),)</f>
        <v>0</v>
      </c>
      <c r="F379" s="88">
        <f>IF('3. Maankäytön muutos'!$D66&gt;0,IF('3. Maankäytön muutos'!I66,'3. Maankäytön muutos'!$D66-'3. Maankäytön muutos'!I66,),)</f>
        <v>0</v>
      </c>
      <c r="G379" s="88">
        <f>IF('3. Maankäytön muutos'!$D66&gt;0,IF('3. Maankäytön muutos'!J66,'3. Maankäytön muutos'!$D66-'3. Maankäytön muutos'!J66,),)</f>
        <v>0</v>
      </c>
      <c r="H379" s="88">
        <f>IF('3. Maankäytön muutos'!$D66&gt;0,IF('3. Maankäytön muutos'!K66,'3. Maankäytön muutos'!$D66-'3. Maankäytön muutos'!K66,),)</f>
        <v>0</v>
      </c>
      <c r="I379" s="88">
        <f>IF('3. Maankäytön muutos'!$D66&gt;0,IF('3. Maankäytön muutos'!L66,'3. Maankäytön muutos'!$D66-'3. Maankäytön muutos'!L66,),)</f>
        <v>0</v>
      </c>
      <c r="J379" s="88">
        <f>IF('3. Maankäytön muutos'!$D66&gt;0,IF('3. Maankäytön muutos'!M66,'3. Maankäytön muutos'!$D66-'3. Maankäytön muutos'!M66,),)</f>
        <v>0</v>
      </c>
      <c r="K379" s="88">
        <f>IF('3. Maankäytön muutos'!$D66&gt;0,IF('3. Maankäytön muutos'!N66,'3. Maankäytön muutos'!$D66-'3. Maankäytön muutos'!N66,),)</f>
        <v>0</v>
      </c>
      <c r="L379" s="88">
        <f>IF('3. Maankäytön muutos'!$D66&gt;0,IF('3. Maankäytön muutos'!O66,'3. Maankäytön muutos'!$D66-'3. Maankäytön muutos'!O66,),)</f>
        <v>0</v>
      </c>
      <c r="M379" s="88">
        <f>IF('3. Maankäytön muutos'!$D66&gt;0,IF('3. Maankäytön muutos'!P66,'3. Maankäytön muutos'!$D66-'3. Maankäytön muutos'!P66,),)</f>
        <v>0</v>
      </c>
      <c r="N379" s="88">
        <f>IF('3. Maankäytön muutos'!$D66&gt;0,IF('3. Maankäytön muutos'!Q66,'3. Maankäytön muutos'!$D66-'3. Maankäytön muutos'!Q66,),)</f>
        <v>0</v>
      </c>
      <c r="O379" s="88">
        <f>IF('3. Maankäytön muutos'!$D66&gt;0,IF('3. Maankäytön muutos'!R66,'3. Maankäytön muutos'!$D66-'3. Maankäytön muutos'!R66,),)</f>
        <v>0</v>
      </c>
      <c r="P379" s="88">
        <f>IF('3. Maankäytön muutos'!$D66&gt;0,IF('3. Maankäytön muutos'!S66,'3. Maankäytön muutos'!$D66-'3. Maankäytön muutos'!S66,),)</f>
        <v>0</v>
      </c>
      <c r="Q379" s="88">
        <f>IF('3. Maankäytön muutos'!$D66&gt;0,IF('3. Maankäytön muutos'!T66,'3. Maankäytön muutos'!$D66-'3. Maankäytön muutos'!T66,),)</f>
        <v>0</v>
      </c>
    </row>
    <row r="380" spans="1:17">
      <c r="A380" t="s">
        <v>32</v>
      </c>
      <c r="B380" s="88">
        <f>IF('3. Maankäytön muutos'!$D67&gt;0,IF('3. Maankäytön muutos'!E67,'3. Maankäytön muutos'!$D67-'3. Maankäytön muutos'!E67,),)</f>
        <v>0</v>
      </c>
      <c r="C380" s="88">
        <f>IF('3. Maankäytön muutos'!$D67&gt;0,IF('3. Maankäytön muutos'!F67,'3. Maankäytön muutos'!$D67-'3. Maankäytön muutos'!F67,),)</f>
        <v>0</v>
      </c>
      <c r="D380" s="88">
        <f>IF('3. Maankäytön muutos'!$D67&gt;0,IF('3. Maankäytön muutos'!G67,'3. Maankäytön muutos'!$D67-'3. Maankäytön muutos'!G67,),)</f>
        <v>0</v>
      </c>
      <c r="E380" s="88">
        <f>IF('3. Maankäytön muutos'!$D67&gt;0,IF('3. Maankäytön muutos'!H67,'3. Maankäytön muutos'!$D67-'3. Maankäytön muutos'!H67,),)</f>
        <v>0</v>
      </c>
      <c r="F380" s="88">
        <f>IF('3. Maankäytön muutos'!$D67&gt;0,IF('3. Maankäytön muutos'!I67,'3. Maankäytön muutos'!$D67-'3. Maankäytön muutos'!I67,),)</f>
        <v>0</v>
      </c>
      <c r="G380" s="88">
        <f>IF('3. Maankäytön muutos'!$D67&gt;0,IF('3. Maankäytön muutos'!J67,'3. Maankäytön muutos'!$D67-'3. Maankäytön muutos'!J67,),)</f>
        <v>0</v>
      </c>
      <c r="H380" s="88">
        <f>IF('3. Maankäytön muutos'!$D67&gt;0,IF('3. Maankäytön muutos'!K67,'3. Maankäytön muutos'!$D67-'3. Maankäytön muutos'!K67,),)</f>
        <v>0</v>
      </c>
      <c r="I380" s="88">
        <f>IF('3. Maankäytön muutos'!$D67&gt;0,IF('3. Maankäytön muutos'!L67,'3. Maankäytön muutos'!$D67-'3. Maankäytön muutos'!L67,),)</f>
        <v>0</v>
      </c>
      <c r="J380" s="88">
        <f>IF('3. Maankäytön muutos'!$D67&gt;0,IF('3. Maankäytön muutos'!M67,'3. Maankäytön muutos'!$D67-'3. Maankäytön muutos'!M67,),)</f>
        <v>0</v>
      </c>
      <c r="K380" s="88">
        <f>IF('3. Maankäytön muutos'!$D67&gt;0,IF('3. Maankäytön muutos'!N67,'3. Maankäytön muutos'!$D67-'3. Maankäytön muutos'!N67,),)</f>
        <v>0</v>
      </c>
      <c r="L380" s="88">
        <f>IF('3. Maankäytön muutos'!$D67&gt;0,IF('3. Maankäytön muutos'!O67,'3. Maankäytön muutos'!$D67-'3. Maankäytön muutos'!O67,),)</f>
        <v>0</v>
      </c>
      <c r="M380" s="88">
        <f>IF('3. Maankäytön muutos'!$D67&gt;0,IF('3. Maankäytön muutos'!P67,'3. Maankäytön muutos'!$D67-'3. Maankäytön muutos'!P67,),)</f>
        <v>0</v>
      </c>
      <c r="N380" s="88">
        <f>IF('3. Maankäytön muutos'!$D67&gt;0,IF('3. Maankäytön muutos'!Q67,'3. Maankäytön muutos'!$D67-'3. Maankäytön muutos'!Q67,),)</f>
        <v>0</v>
      </c>
      <c r="O380" s="88">
        <f>IF('3. Maankäytön muutos'!$D67&gt;0,IF('3. Maankäytön muutos'!R67,'3. Maankäytön muutos'!$D67-'3. Maankäytön muutos'!R67,),)</f>
        <v>0</v>
      </c>
      <c r="P380" s="88">
        <f>IF('3. Maankäytön muutos'!$D67&gt;0,IF('3. Maankäytön muutos'!S67,'3. Maankäytön muutos'!$D67-'3. Maankäytön muutos'!S67,),)</f>
        <v>0</v>
      </c>
      <c r="Q380" s="88">
        <f>IF('3. Maankäytön muutos'!$D67&gt;0,IF('3. Maankäytön muutos'!T67,'3. Maankäytön muutos'!$D67-'3. Maankäytön muutos'!T67,),)</f>
        <v>0</v>
      </c>
    </row>
    <row r="381" spans="1:17">
      <c r="A381" t="s">
        <v>33</v>
      </c>
      <c r="B381" s="88">
        <f>IF('3. Maankäytön muutos'!$D68&gt;0,IF('3. Maankäytön muutos'!E68,'3. Maankäytön muutos'!$D68-'3. Maankäytön muutos'!E68,),)</f>
        <v>0</v>
      </c>
      <c r="C381" s="88">
        <f>IF('3. Maankäytön muutos'!$D68&gt;0,IF('3. Maankäytön muutos'!F68,'3. Maankäytön muutos'!$D68-'3. Maankäytön muutos'!F68,),)</f>
        <v>0</v>
      </c>
      <c r="D381" s="88">
        <f>IF('3. Maankäytön muutos'!$D68&gt;0,IF('3. Maankäytön muutos'!G68,'3. Maankäytön muutos'!$D68-'3. Maankäytön muutos'!G68,),)</f>
        <v>0</v>
      </c>
      <c r="E381" s="88">
        <f>IF('3. Maankäytön muutos'!$D68&gt;0,IF('3. Maankäytön muutos'!H68,'3. Maankäytön muutos'!$D68-'3. Maankäytön muutos'!H68,),)</f>
        <v>0</v>
      </c>
      <c r="F381" s="88">
        <f>IF('3. Maankäytön muutos'!$D68&gt;0,IF('3. Maankäytön muutos'!I68,'3. Maankäytön muutos'!$D68-'3. Maankäytön muutos'!I68,),)</f>
        <v>0</v>
      </c>
      <c r="G381" s="88">
        <f>IF('3. Maankäytön muutos'!$D68&gt;0,IF('3. Maankäytön muutos'!J68,'3. Maankäytön muutos'!$D68-'3. Maankäytön muutos'!J68,),)</f>
        <v>0</v>
      </c>
      <c r="H381" s="88">
        <f>IF('3. Maankäytön muutos'!$D68&gt;0,IF('3. Maankäytön muutos'!K68,'3. Maankäytön muutos'!$D68-'3. Maankäytön muutos'!K68,),)</f>
        <v>0</v>
      </c>
      <c r="I381" s="88">
        <f>IF('3. Maankäytön muutos'!$D68&gt;0,IF('3. Maankäytön muutos'!L68,'3. Maankäytön muutos'!$D68-'3. Maankäytön muutos'!L68,),)</f>
        <v>0</v>
      </c>
      <c r="J381" s="88">
        <f>IF('3. Maankäytön muutos'!$D68&gt;0,IF('3. Maankäytön muutos'!M68,'3. Maankäytön muutos'!$D68-'3. Maankäytön muutos'!M68,),)</f>
        <v>0</v>
      </c>
      <c r="K381" s="88">
        <f>IF('3. Maankäytön muutos'!$D68&gt;0,IF('3. Maankäytön muutos'!N68,'3. Maankäytön muutos'!$D68-'3. Maankäytön muutos'!N68,),)</f>
        <v>0</v>
      </c>
      <c r="L381" s="88">
        <f>IF('3. Maankäytön muutos'!$D68&gt;0,IF('3. Maankäytön muutos'!O68,'3. Maankäytön muutos'!$D68-'3. Maankäytön muutos'!O68,),)</f>
        <v>0</v>
      </c>
      <c r="M381" s="88">
        <f>IF('3. Maankäytön muutos'!$D68&gt;0,IF('3. Maankäytön muutos'!P68,'3. Maankäytön muutos'!$D68-'3. Maankäytön muutos'!P68,),)</f>
        <v>0</v>
      </c>
      <c r="N381" s="88">
        <f>IF('3. Maankäytön muutos'!$D68&gt;0,IF('3. Maankäytön muutos'!Q68,'3. Maankäytön muutos'!$D68-'3. Maankäytön muutos'!Q68,),)</f>
        <v>0</v>
      </c>
      <c r="O381" s="88">
        <f>IF('3. Maankäytön muutos'!$D68&gt;0,IF('3. Maankäytön muutos'!R68,'3. Maankäytön muutos'!$D68-'3. Maankäytön muutos'!R68,),)</f>
        <v>0</v>
      </c>
      <c r="P381" s="88">
        <f>IF('3. Maankäytön muutos'!$D68&gt;0,IF('3. Maankäytön muutos'!S68,'3. Maankäytön muutos'!$D68-'3. Maankäytön muutos'!S68,),)</f>
        <v>0</v>
      </c>
      <c r="Q381" s="88">
        <f>IF('3. Maankäytön muutos'!$D68&gt;0,IF('3. Maankäytön muutos'!T68,'3. Maankäytön muutos'!$D68-'3. Maankäytön muutos'!T68,),)</f>
        <v>0</v>
      </c>
    </row>
    <row r="382" spans="1:17">
      <c r="A382" t="s">
        <v>40</v>
      </c>
      <c r="B382" s="88">
        <f>IF('3. Maankäytön muutos'!$D69&gt;0,IF('3. Maankäytön muutos'!E69,'3. Maankäytön muutos'!$D69-'3. Maankäytön muutos'!E69,),)</f>
        <v>0</v>
      </c>
      <c r="C382" s="88">
        <f>IF('3. Maankäytön muutos'!$D69&gt;0,IF('3. Maankäytön muutos'!F69,'3. Maankäytön muutos'!$D69-'3. Maankäytön muutos'!F69,),)</f>
        <v>0</v>
      </c>
      <c r="D382" s="88">
        <f>IF('3. Maankäytön muutos'!$D69&gt;0,IF('3. Maankäytön muutos'!G69,'3. Maankäytön muutos'!$D69-'3. Maankäytön muutos'!G69,),)</f>
        <v>0</v>
      </c>
      <c r="E382" s="88">
        <f>IF('3. Maankäytön muutos'!$D69&gt;0,IF('3. Maankäytön muutos'!H69,'3. Maankäytön muutos'!$D69-'3. Maankäytön muutos'!H69,),)</f>
        <v>0</v>
      </c>
      <c r="F382" s="88">
        <f>IF('3. Maankäytön muutos'!$D69&gt;0,IF('3. Maankäytön muutos'!I69,'3. Maankäytön muutos'!$D69-'3. Maankäytön muutos'!I69,),)</f>
        <v>0</v>
      </c>
      <c r="G382" s="88">
        <f>IF('3. Maankäytön muutos'!$D69&gt;0,IF('3. Maankäytön muutos'!J69,'3. Maankäytön muutos'!$D69-'3. Maankäytön muutos'!J69,),)</f>
        <v>0</v>
      </c>
      <c r="H382" s="88">
        <f>IF('3. Maankäytön muutos'!$D69&gt;0,IF('3. Maankäytön muutos'!K69,'3. Maankäytön muutos'!$D69-'3. Maankäytön muutos'!K69,),)</f>
        <v>0</v>
      </c>
      <c r="I382" s="88">
        <f>IF('3. Maankäytön muutos'!$D69&gt;0,IF('3. Maankäytön muutos'!L69,'3. Maankäytön muutos'!$D69-'3. Maankäytön muutos'!L69,),)</f>
        <v>0</v>
      </c>
      <c r="J382" s="88">
        <f>IF('3. Maankäytön muutos'!$D69&gt;0,IF('3. Maankäytön muutos'!M69,'3. Maankäytön muutos'!$D69-'3. Maankäytön muutos'!M69,),)</f>
        <v>0</v>
      </c>
      <c r="K382" s="88">
        <f>IF('3. Maankäytön muutos'!$D69&gt;0,IF('3. Maankäytön muutos'!N69,'3. Maankäytön muutos'!$D69-'3. Maankäytön muutos'!N69,),)</f>
        <v>0</v>
      </c>
      <c r="L382" s="88">
        <f>IF('3. Maankäytön muutos'!$D69&gt;0,IF('3. Maankäytön muutos'!O69,'3. Maankäytön muutos'!$D69-'3. Maankäytön muutos'!O69,),)</f>
        <v>0</v>
      </c>
      <c r="M382" s="88">
        <f>IF('3. Maankäytön muutos'!$D69&gt;0,IF('3. Maankäytön muutos'!P69,'3. Maankäytön muutos'!$D69-'3. Maankäytön muutos'!P69,),)</f>
        <v>0</v>
      </c>
      <c r="N382" s="88">
        <f>IF('3. Maankäytön muutos'!$D69&gt;0,IF('3. Maankäytön muutos'!Q69,'3. Maankäytön muutos'!$D69-'3. Maankäytön muutos'!Q69,),)</f>
        <v>0</v>
      </c>
      <c r="O382" s="88">
        <f>IF('3. Maankäytön muutos'!$D69&gt;0,IF('3. Maankäytön muutos'!R69,'3. Maankäytön muutos'!$D69-'3. Maankäytön muutos'!R69,),)</f>
        <v>0</v>
      </c>
      <c r="P382" s="88">
        <f>IF('3. Maankäytön muutos'!$D69&gt;0,IF('3. Maankäytön muutos'!S69,'3. Maankäytön muutos'!$D69-'3. Maankäytön muutos'!S69,),)</f>
        <v>0</v>
      </c>
      <c r="Q382" s="88">
        <f>IF('3. Maankäytön muutos'!$D69&gt;0,IF('3. Maankäytön muutos'!T69,'3. Maankäytön muutos'!$D69-'3. Maankäytön muutos'!T69,),)</f>
        <v>0</v>
      </c>
    </row>
    <row r="383" spans="1:17">
      <c r="A383" t="s">
        <v>34</v>
      </c>
      <c r="B383" s="88">
        <f>IF('3. Maankäytön muutos'!$D70&gt;0,IF('3. Maankäytön muutos'!E70,'3. Maankäytön muutos'!$D70-'3. Maankäytön muutos'!E70,),)</f>
        <v>0</v>
      </c>
      <c r="C383" s="88">
        <f>IF('3. Maankäytön muutos'!$D70&gt;0,IF('3. Maankäytön muutos'!F70,'3. Maankäytön muutos'!$D70-'3. Maankäytön muutos'!F70,),)</f>
        <v>0</v>
      </c>
      <c r="D383" s="88">
        <f>IF('3. Maankäytön muutos'!$D70&gt;0,IF('3. Maankäytön muutos'!G70,'3. Maankäytön muutos'!$D70-'3. Maankäytön muutos'!G70,),)</f>
        <v>0</v>
      </c>
      <c r="E383" s="88">
        <f>IF('3. Maankäytön muutos'!$D70&gt;0,IF('3. Maankäytön muutos'!H70,'3. Maankäytön muutos'!$D70-'3. Maankäytön muutos'!H70,),)</f>
        <v>0</v>
      </c>
      <c r="F383" s="88">
        <f>IF('3. Maankäytön muutos'!$D70&gt;0,IF('3. Maankäytön muutos'!I70,'3. Maankäytön muutos'!$D70-'3. Maankäytön muutos'!I70,),)</f>
        <v>0</v>
      </c>
      <c r="G383" s="88">
        <f>IF('3. Maankäytön muutos'!$D70&gt;0,IF('3. Maankäytön muutos'!J70,'3. Maankäytön muutos'!$D70-'3. Maankäytön muutos'!J70,),)</f>
        <v>0</v>
      </c>
      <c r="H383" s="88">
        <f>IF('3. Maankäytön muutos'!$D70&gt;0,IF('3. Maankäytön muutos'!K70,'3. Maankäytön muutos'!$D70-'3. Maankäytön muutos'!K70,),)</f>
        <v>0</v>
      </c>
      <c r="I383" s="88">
        <f>IF('3. Maankäytön muutos'!$D70&gt;0,IF('3. Maankäytön muutos'!L70,'3. Maankäytön muutos'!$D70-'3. Maankäytön muutos'!L70,),)</f>
        <v>0</v>
      </c>
      <c r="J383" s="88">
        <f>IF('3. Maankäytön muutos'!$D70&gt;0,IF('3. Maankäytön muutos'!M70,'3. Maankäytön muutos'!$D70-'3. Maankäytön muutos'!M70,),)</f>
        <v>0</v>
      </c>
      <c r="K383" s="88">
        <f>IF('3. Maankäytön muutos'!$D70&gt;0,IF('3. Maankäytön muutos'!N70,'3. Maankäytön muutos'!$D70-'3. Maankäytön muutos'!N70,),)</f>
        <v>0</v>
      </c>
      <c r="L383" s="88">
        <f>IF('3. Maankäytön muutos'!$D70&gt;0,IF('3. Maankäytön muutos'!O70,'3. Maankäytön muutos'!$D70-'3. Maankäytön muutos'!O70,),)</f>
        <v>0</v>
      </c>
      <c r="M383" s="88">
        <f>IF('3. Maankäytön muutos'!$D70&gt;0,IF('3. Maankäytön muutos'!P70,'3. Maankäytön muutos'!$D70-'3. Maankäytön muutos'!P70,),)</f>
        <v>0</v>
      </c>
      <c r="N383" s="88">
        <f>IF('3. Maankäytön muutos'!$D70&gt;0,IF('3. Maankäytön muutos'!Q70,'3. Maankäytön muutos'!$D70-'3. Maankäytön muutos'!Q70,),)</f>
        <v>0</v>
      </c>
      <c r="O383" s="88">
        <f>IF('3. Maankäytön muutos'!$D70&gt;0,IF('3. Maankäytön muutos'!R70,'3. Maankäytön muutos'!$D70-'3. Maankäytön muutos'!R70,),)</f>
        <v>0</v>
      </c>
      <c r="P383" s="88">
        <f>IF('3. Maankäytön muutos'!$D70&gt;0,IF('3. Maankäytön muutos'!S70,'3. Maankäytön muutos'!$D70-'3. Maankäytön muutos'!S70,),)</f>
        <v>0</v>
      </c>
      <c r="Q383" s="88">
        <f>IF('3. Maankäytön muutos'!$D70&gt;0,IF('3. Maankäytön muutos'!T70,'3. Maankäytön muutos'!$D70-'3. Maankäytön muutos'!T70,),)</f>
        <v>0</v>
      </c>
    </row>
    <row r="384" spans="1:17">
      <c r="A384" t="s">
        <v>35</v>
      </c>
      <c r="B384" s="88">
        <f>IF('3. Maankäytön muutos'!$D71&gt;0,IF('3. Maankäytön muutos'!E71,'3. Maankäytön muutos'!$D71-'3. Maankäytön muutos'!E71,),)</f>
        <v>0</v>
      </c>
      <c r="C384" s="88">
        <f>IF('3. Maankäytön muutos'!$D71&gt;0,IF('3. Maankäytön muutos'!F71,'3. Maankäytön muutos'!$D71-'3. Maankäytön muutos'!F71,),)</f>
        <v>0</v>
      </c>
      <c r="D384" s="88">
        <f>IF('3. Maankäytön muutos'!$D71&gt;0,IF('3. Maankäytön muutos'!G71,'3. Maankäytön muutos'!$D71-'3. Maankäytön muutos'!G71,),)</f>
        <v>0</v>
      </c>
      <c r="E384" s="88">
        <f>IF('3. Maankäytön muutos'!$D71&gt;0,IF('3. Maankäytön muutos'!H71,'3. Maankäytön muutos'!$D71-'3. Maankäytön muutos'!H71,),)</f>
        <v>0</v>
      </c>
      <c r="F384" s="88">
        <f>IF('3. Maankäytön muutos'!$D71&gt;0,IF('3. Maankäytön muutos'!I71,'3. Maankäytön muutos'!$D71-'3. Maankäytön muutos'!I71,),)</f>
        <v>0</v>
      </c>
      <c r="G384" s="88">
        <f>IF('3. Maankäytön muutos'!$D71&gt;0,IF('3. Maankäytön muutos'!J71,'3. Maankäytön muutos'!$D71-'3. Maankäytön muutos'!J71,),)</f>
        <v>0</v>
      </c>
      <c r="H384" s="88">
        <f>IF('3. Maankäytön muutos'!$D71&gt;0,IF('3. Maankäytön muutos'!K71,'3. Maankäytön muutos'!$D71-'3. Maankäytön muutos'!K71,),)</f>
        <v>0</v>
      </c>
      <c r="I384" s="88">
        <f>IF('3. Maankäytön muutos'!$D71&gt;0,IF('3. Maankäytön muutos'!L71,'3. Maankäytön muutos'!$D71-'3. Maankäytön muutos'!L71,),)</f>
        <v>0</v>
      </c>
      <c r="J384" s="88">
        <f>IF('3. Maankäytön muutos'!$D71&gt;0,IF('3. Maankäytön muutos'!M71,'3. Maankäytön muutos'!$D71-'3. Maankäytön muutos'!M71,),)</f>
        <v>0</v>
      </c>
      <c r="K384" s="88">
        <f>IF('3. Maankäytön muutos'!$D71&gt;0,IF('3. Maankäytön muutos'!N71,'3. Maankäytön muutos'!$D71-'3. Maankäytön muutos'!N71,),)</f>
        <v>0</v>
      </c>
      <c r="L384" s="88">
        <f>IF('3. Maankäytön muutos'!$D71&gt;0,IF('3. Maankäytön muutos'!O71,'3. Maankäytön muutos'!$D71-'3. Maankäytön muutos'!O71,),)</f>
        <v>0</v>
      </c>
      <c r="M384" s="88">
        <f>IF('3. Maankäytön muutos'!$D71&gt;0,IF('3. Maankäytön muutos'!P71,'3. Maankäytön muutos'!$D71-'3. Maankäytön muutos'!P71,),)</f>
        <v>0</v>
      </c>
      <c r="N384" s="88">
        <f>IF('3. Maankäytön muutos'!$D71&gt;0,IF('3. Maankäytön muutos'!Q71,'3. Maankäytön muutos'!$D71-'3. Maankäytön muutos'!Q71,),)</f>
        <v>0</v>
      </c>
      <c r="O384" s="88">
        <f>IF('3. Maankäytön muutos'!$D71&gt;0,IF('3. Maankäytön muutos'!R71,'3. Maankäytön muutos'!$D71-'3. Maankäytön muutos'!R71,),)</f>
        <v>0</v>
      </c>
      <c r="P384" s="88">
        <f>IF('3. Maankäytön muutos'!$D71&gt;0,IF('3. Maankäytön muutos'!S71,'3. Maankäytön muutos'!$D71-'3. Maankäytön muutos'!S71,),)</f>
        <v>0</v>
      </c>
      <c r="Q384" s="88">
        <f>IF('3. Maankäytön muutos'!$D71&gt;0,IF('3. Maankäytön muutos'!T71,'3. Maankäytön muutos'!$D71-'3. Maankäytön muutos'!T71,),)</f>
        <v>0</v>
      </c>
    </row>
    <row r="385" spans="1:17">
      <c r="A385" t="s">
        <v>36</v>
      </c>
      <c r="B385" s="88">
        <f>IF('3. Maankäytön muutos'!$D72&gt;0,IF('3. Maankäytön muutos'!E72,'3. Maankäytön muutos'!$D72-'3. Maankäytön muutos'!E72,),)</f>
        <v>0</v>
      </c>
      <c r="C385" s="88">
        <f>IF('3. Maankäytön muutos'!$D72&gt;0,IF('3. Maankäytön muutos'!F72,'3. Maankäytön muutos'!$D72-'3. Maankäytön muutos'!F72,),)</f>
        <v>0</v>
      </c>
      <c r="D385" s="88">
        <f>IF('3. Maankäytön muutos'!$D72&gt;0,IF('3. Maankäytön muutos'!G72,'3. Maankäytön muutos'!$D72-'3. Maankäytön muutos'!G72,),)</f>
        <v>0</v>
      </c>
      <c r="E385" s="88">
        <f>IF('3. Maankäytön muutos'!$D72&gt;0,IF('3. Maankäytön muutos'!H72,'3. Maankäytön muutos'!$D72-'3. Maankäytön muutos'!H72,),)</f>
        <v>0</v>
      </c>
      <c r="F385" s="88">
        <f>IF('3. Maankäytön muutos'!$D72&gt;0,IF('3. Maankäytön muutos'!I72,'3. Maankäytön muutos'!$D72-'3. Maankäytön muutos'!I72,),)</f>
        <v>0</v>
      </c>
      <c r="G385" s="88">
        <f>IF('3. Maankäytön muutos'!$D72&gt;0,IF('3. Maankäytön muutos'!J72,'3. Maankäytön muutos'!$D72-'3. Maankäytön muutos'!J72,),)</f>
        <v>0</v>
      </c>
      <c r="H385" s="88">
        <f>IF('3. Maankäytön muutos'!$D72&gt;0,IF('3. Maankäytön muutos'!K72,'3. Maankäytön muutos'!$D72-'3. Maankäytön muutos'!K72,),)</f>
        <v>0</v>
      </c>
      <c r="I385" s="88">
        <f>IF('3. Maankäytön muutos'!$D72&gt;0,IF('3. Maankäytön muutos'!L72,'3. Maankäytön muutos'!$D72-'3. Maankäytön muutos'!L72,),)</f>
        <v>0</v>
      </c>
      <c r="J385" s="88">
        <f>IF('3. Maankäytön muutos'!$D72&gt;0,IF('3. Maankäytön muutos'!M72,'3. Maankäytön muutos'!$D72-'3. Maankäytön muutos'!M72,),)</f>
        <v>0</v>
      </c>
      <c r="K385" s="88">
        <f>IF('3. Maankäytön muutos'!$D72&gt;0,IF('3. Maankäytön muutos'!N72,'3. Maankäytön muutos'!$D72-'3. Maankäytön muutos'!N72,),)</f>
        <v>0</v>
      </c>
      <c r="L385" s="88">
        <f>IF('3. Maankäytön muutos'!$D72&gt;0,IF('3. Maankäytön muutos'!O72,'3. Maankäytön muutos'!$D72-'3. Maankäytön muutos'!O72,),)</f>
        <v>0</v>
      </c>
      <c r="M385" s="88">
        <f>IF('3. Maankäytön muutos'!$D72&gt;0,IF('3. Maankäytön muutos'!P72,'3. Maankäytön muutos'!$D72-'3. Maankäytön muutos'!P72,),)</f>
        <v>0</v>
      </c>
      <c r="N385" s="88">
        <f>IF('3. Maankäytön muutos'!$D72&gt;0,IF('3. Maankäytön muutos'!Q72,'3. Maankäytön muutos'!$D72-'3. Maankäytön muutos'!Q72,),)</f>
        <v>0</v>
      </c>
      <c r="O385" s="88">
        <f>IF('3. Maankäytön muutos'!$D72&gt;0,IF('3. Maankäytön muutos'!R72,'3. Maankäytön muutos'!$D72-'3. Maankäytön muutos'!R72,),)</f>
        <v>0</v>
      </c>
      <c r="P385" s="88">
        <f>IF('3. Maankäytön muutos'!$D72&gt;0,IF('3. Maankäytön muutos'!S72,'3. Maankäytön muutos'!$D72-'3. Maankäytön muutos'!S72,),)</f>
        <v>0</v>
      </c>
      <c r="Q385" s="88">
        <f>IF('3. Maankäytön muutos'!$D72&gt;0,IF('3. Maankäytön muutos'!T72,'3. Maankäytön muutos'!$D72-'3. Maankäytön muutos'!T72,),)</f>
        <v>0</v>
      </c>
    </row>
    <row r="386" spans="1:17">
      <c r="A386" t="s">
        <v>37</v>
      </c>
      <c r="B386" s="88">
        <f>IF('3. Maankäytön muutos'!$D73&gt;0,IF('3. Maankäytön muutos'!E73,'3. Maankäytön muutos'!$D73-'3. Maankäytön muutos'!E73,),)</f>
        <v>0</v>
      </c>
      <c r="C386" s="88">
        <f>IF('3. Maankäytön muutos'!$D73&gt;0,IF('3. Maankäytön muutos'!F73,'3. Maankäytön muutos'!$D73-'3. Maankäytön muutos'!F73,),)</f>
        <v>0</v>
      </c>
      <c r="D386" s="88">
        <f>IF('3. Maankäytön muutos'!$D73&gt;0,IF('3. Maankäytön muutos'!G73,'3. Maankäytön muutos'!$D73-'3. Maankäytön muutos'!G73,),)</f>
        <v>0</v>
      </c>
      <c r="E386" s="88">
        <f>IF('3. Maankäytön muutos'!$D73&gt;0,IF('3. Maankäytön muutos'!H73,'3. Maankäytön muutos'!$D73-'3. Maankäytön muutos'!H73,),)</f>
        <v>0</v>
      </c>
      <c r="F386" s="88">
        <f>IF('3. Maankäytön muutos'!$D73&gt;0,IF('3. Maankäytön muutos'!I73,'3. Maankäytön muutos'!$D73-'3. Maankäytön muutos'!I73,),)</f>
        <v>0</v>
      </c>
      <c r="G386" s="88">
        <f>IF('3. Maankäytön muutos'!$D73&gt;0,IF('3. Maankäytön muutos'!J73,'3. Maankäytön muutos'!$D73-'3. Maankäytön muutos'!J73,),)</f>
        <v>0</v>
      </c>
      <c r="H386" s="88">
        <f>IF('3. Maankäytön muutos'!$D73&gt;0,IF('3. Maankäytön muutos'!K73,'3. Maankäytön muutos'!$D73-'3. Maankäytön muutos'!K73,),)</f>
        <v>0</v>
      </c>
      <c r="I386" s="88">
        <f>IF('3. Maankäytön muutos'!$D73&gt;0,IF('3. Maankäytön muutos'!L73,'3. Maankäytön muutos'!$D73-'3. Maankäytön muutos'!L73,),)</f>
        <v>0</v>
      </c>
      <c r="J386" s="88">
        <f>IF('3. Maankäytön muutos'!$D73&gt;0,IF('3. Maankäytön muutos'!M73,'3. Maankäytön muutos'!$D73-'3. Maankäytön muutos'!M73,),)</f>
        <v>0</v>
      </c>
      <c r="K386" s="88">
        <f>IF('3. Maankäytön muutos'!$D73&gt;0,IF('3. Maankäytön muutos'!N73,'3. Maankäytön muutos'!$D73-'3. Maankäytön muutos'!N73,),)</f>
        <v>0</v>
      </c>
      <c r="L386" s="88">
        <f>IF('3. Maankäytön muutos'!$D73&gt;0,IF('3. Maankäytön muutos'!O73,'3. Maankäytön muutos'!$D73-'3. Maankäytön muutos'!O73,),)</f>
        <v>0</v>
      </c>
      <c r="M386" s="88">
        <f>IF('3. Maankäytön muutos'!$D73&gt;0,IF('3. Maankäytön muutos'!P73,'3. Maankäytön muutos'!$D73-'3. Maankäytön muutos'!P73,),)</f>
        <v>0</v>
      </c>
      <c r="N386" s="88">
        <f>IF('3. Maankäytön muutos'!$D73&gt;0,IF('3. Maankäytön muutos'!Q73,'3. Maankäytön muutos'!$D73-'3. Maankäytön muutos'!Q73,),)</f>
        <v>0</v>
      </c>
      <c r="O386" s="88">
        <f>IF('3. Maankäytön muutos'!$D73&gt;0,IF('3. Maankäytön muutos'!R73,'3. Maankäytön muutos'!$D73-'3. Maankäytön muutos'!R73,),)</f>
        <v>0</v>
      </c>
      <c r="P386" s="88">
        <f>IF('3. Maankäytön muutos'!$D73&gt;0,IF('3. Maankäytön muutos'!S73,'3. Maankäytön muutos'!$D73-'3. Maankäytön muutos'!S73,),)</f>
        <v>0</v>
      </c>
      <c r="Q386" s="88">
        <f>IF('3. Maankäytön muutos'!$D73&gt;0,IF('3. Maankäytön muutos'!T73,'3. Maankäytön muutos'!$D73-'3. Maankäytön muutos'!T73,),)</f>
        <v>0</v>
      </c>
    </row>
    <row r="387" spans="1:17">
      <c r="A387" t="s">
        <v>38</v>
      </c>
      <c r="B387" s="88">
        <f>IF('3. Maankäytön muutos'!$D74&gt;0,IF('3. Maankäytön muutos'!E74,'3. Maankäytön muutos'!$D74-'3. Maankäytön muutos'!E74,),)</f>
        <v>0</v>
      </c>
      <c r="C387" s="88">
        <f>IF('3. Maankäytön muutos'!$D74&gt;0,IF('3. Maankäytön muutos'!F74,'3. Maankäytön muutos'!$D74-'3. Maankäytön muutos'!F74,),)</f>
        <v>0</v>
      </c>
      <c r="D387" s="88">
        <f>IF('3. Maankäytön muutos'!$D74&gt;0,IF('3. Maankäytön muutos'!G74,'3. Maankäytön muutos'!$D74-'3. Maankäytön muutos'!G74,),)</f>
        <v>0</v>
      </c>
      <c r="E387" s="88">
        <f>IF('3. Maankäytön muutos'!$D74&gt;0,IF('3. Maankäytön muutos'!H74,'3. Maankäytön muutos'!$D74-'3. Maankäytön muutos'!H74,),)</f>
        <v>0</v>
      </c>
      <c r="F387" s="88">
        <f>IF('3. Maankäytön muutos'!$D74&gt;0,IF('3. Maankäytön muutos'!I74,'3. Maankäytön muutos'!$D74-'3. Maankäytön muutos'!I74,),)</f>
        <v>0</v>
      </c>
      <c r="G387" s="88">
        <f>IF('3. Maankäytön muutos'!$D74&gt;0,IF('3. Maankäytön muutos'!J74,'3. Maankäytön muutos'!$D74-'3. Maankäytön muutos'!J74,),)</f>
        <v>0</v>
      </c>
      <c r="H387" s="88">
        <f>IF('3. Maankäytön muutos'!$D74&gt;0,IF('3. Maankäytön muutos'!K74,'3. Maankäytön muutos'!$D74-'3. Maankäytön muutos'!K74,),)</f>
        <v>0</v>
      </c>
      <c r="I387" s="88">
        <f>IF('3. Maankäytön muutos'!$D74&gt;0,IF('3. Maankäytön muutos'!L74,'3. Maankäytön muutos'!$D74-'3. Maankäytön muutos'!L74,),)</f>
        <v>0</v>
      </c>
      <c r="J387" s="88">
        <f>IF('3. Maankäytön muutos'!$D74&gt;0,IF('3. Maankäytön muutos'!M74,'3. Maankäytön muutos'!$D74-'3. Maankäytön muutos'!M74,),)</f>
        <v>0</v>
      </c>
      <c r="K387" s="88">
        <f>IF('3. Maankäytön muutos'!$D74&gt;0,IF('3. Maankäytön muutos'!N74,'3. Maankäytön muutos'!$D74-'3. Maankäytön muutos'!N74,),)</f>
        <v>0</v>
      </c>
      <c r="L387" s="88">
        <f>IF('3. Maankäytön muutos'!$D74&gt;0,IF('3. Maankäytön muutos'!O74,'3. Maankäytön muutos'!$D74-'3. Maankäytön muutos'!O74,),)</f>
        <v>0</v>
      </c>
      <c r="M387" s="88">
        <f>IF('3. Maankäytön muutos'!$D74&gt;0,IF('3. Maankäytön muutos'!P74,'3. Maankäytön muutos'!$D74-'3. Maankäytön muutos'!P74,),)</f>
        <v>0</v>
      </c>
      <c r="N387" s="88">
        <f>IF('3. Maankäytön muutos'!$D74&gt;0,IF('3. Maankäytön muutos'!Q74,'3. Maankäytön muutos'!$D74-'3. Maankäytön muutos'!Q74,),)</f>
        <v>0</v>
      </c>
      <c r="O387" s="88">
        <f>IF('3. Maankäytön muutos'!$D74&gt;0,IF('3. Maankäytön muutos'!R74,'3. Maankäytön muutos'!$D74-'3. Maankäytön muutos'!R74,),)</f>
        <v>0</v>
      </c>
      <c r="P387" s="88">
        <f>IF('3. Maankäytön muutos'!$D74&gt;0,IF('3. Maankäytön muutos'!S74,'3. Maankäytön muutos'!$D74-'3. Maankäytön muutos'!S74,),)</f>
        <v>0</v>
      </c>
      <c r="Q387" s="88">
        <f>IF('3. Maankäytön muutos'!$D74&gt;0,IF('3. Maankäytön muutos'!T74,'3. Maankäytön muutos'!$D74-'3. Maankäytön muutos'!T74,),)</f>
        <v>0</v>
      </c>
    </row>
    <row r="388" spans="1:17">
      <c r="A388" t="s">
        <v>39</v>
      </c>
      <c r="B388" s="88">
        <f>IF('3. Maankäytön muutos'!$D75&gt;0,IF('3. Maankäytön muutos'!E75,'3. Maankäytön muutos'!$D75-'3. Maankäytön muutos'!E75,),)</f>
        <v>0</v>
      </c>
      <c r="C388" s="88">
        <f>IF('3. Maankäytön muutos'!$D75&gt;0,IF('3. Maankäytön muutos'!F75,'3. Maankäytön muutos'!$D75-'3. Maankäytön muutos'!F75,),)</f>
        <v>0</v>
      </c>
      <c r="D388" s="88">
        <f>IF('3. Maankäytön muutos'!$D75&gt;0,IF('3. Maankäytön muutos'!G75,'3. Maankäytön muutos'!$D75-'3. Maankäytön muutos'!G75,),)</f>
        <v>0</v>
      </c>
      <c r="E388" s="88">
        <f>IF('3. Maankäytön muutos'!$D75&gt;0,IF('3. Maankäytön muutos'!H75,'3. Maankäytön muutos'!$D75-'3. Maankäytön muutos'!H75,),)</f>
        <v>0</v>
      </c>
      <c r="F388" s="88">
        <f>IF('3. Maankäytön muutos'!$D75&gt;0,IF('3. Maankäytön muutos'!I75,'3. Maankäytön muutos'!$D75-'3. Maankäytön muutos'!I75,),)</f>
        <v>0</v>
      </c>
      <c r="G388" s="88">
        <f>IF('3. Maankäytön muutos'!$D75&gt;0,IF('3. Maankäytön muutos'!J75,'3. Maankäytön muutos'!$D75-'3. Maankäytön muutos'!J75,),)</f>
        <v>0</v>
      </c>
      <c r="H388" s="88">
        <f>IF('3. Maankäytön muutos'!$D75&gt;0,IF('3. Maankäytön muutos'!K75,'3. Maankäytön muutos'!$D75-'3. Maankäytön muutos'!K75,),)</f>
        <v>0</v>
      </c>
      <c r="I388" s="88">
        <f>IF('3. Maankäytön muutos'!$D75&gt;0,IF('3. Maankäytön muutos'!L75,'3. Maankäytön muutos'!$D75-'3. Maankäytön muutos'!L75,),)</f>
        <v>0</v>
      </c>
      <c r="J388" s="88">
        <f>IF('3. Maankäytön muutos'!$D75&gt;0,IF('3. Maankäytön muutos'!M75,'3. Maankäytön muutos'!$D75-'3. Maankäytön muutos'!M75,),)</f>
        <v>0</v>
      </c>
      <c r="K388" s="88">
        <f>IF('3. Maankäytön muutos'!$D75&gt;0,IF('3. Maankäytön muutos'!N75,'3. Maankäytön muutos'!$D75-'3. Maankäytön muutos'!N75,),)</f>
        <v>0</v>
      </c>
      <c r="L388" s="88">
        <f>IF('3. Maankäytön muutos'!$D75&gt;0,IF('3. Maankäytön muutos'!O75,'3. Maankäytön muutos'!$D75-'3. Maankäytön muutos'!O75,),)</f>
        <v>0</v>
      </c>
      <c r="M388" s="88">
        <f>IF('3. Maankäytön muutos'!$D75&gt;0,IF('3. Maankäytön muutos'!P75,'3. Maankäytön muutos'!$D75-'3. Maankäytön muutos'!P75,),)</f>
        <v>0</v>
      </c>
      <c r="N388" s="88">
        <f>IF('3. Maankäytön muutos'!$D75&gt;0,IF('3. Maankäytön muutos'!Q75,'3. Maankäytön muutos'!$D75-'3. Maankäytön muutos'!Q75,),)</f>
        <v>0</v>
      </c>
      <c r="O388" s="88">
        <f>IF('3. Maankäytön muutos'!$D75&gt;0,IF('3. Maankäytön muutos'!R75,'3. Maankäytön muutos'!$D75-'3. Maankäytön muutos'!R75,),)</f>
        <v>0</v>
      </c>
      <c r="P388" s="88">
        <f>IF('3. Maankäytön muutos'!$D75&gt;0,IF('3. Maankäytön muutos'!S75,'3. Maankäytön muutos'!$D75-'3. Maankäytön muutos'!S75,),)</f>
        <v>0</v>
      </c>
      <c r="Q388" s="88">
        <f>IF('3. Maankäytön muutos'!$D75&gt;0,IF('3. Maankäytön muutos'!T75,'3. Maankäytön muutos'!$D75-'3. Maankäytön muutos'!T75,),)</f>
        <v>0</v>
      </c>
    </row>
    <row r="389" spans="1:17">
      <c r="A389" t="s">
        <v>179</v>
      </c>
      <c r="B389" s="88">
        <f>IF('3. Maankäytön muutos'!$D76&gt;0,IF('3. Maankäytön muutos'!E77,'3. Maankäytön muutos'!$D77-'3. Maankäytön muutos'!E77,),)</f>
        <v>0</v>
      </c>
      <c r="C389" s="88">
        <f>IF('3. Maankäytön muutos'!$D76&gt;0,IF('3. Maankäytön muutos'!F77,'3. Maankäytön muutos'!$D77-'3. Maankäytön muutos'!F77,),)</f>
        <v>0</v>
      </c>
      <c r="D389" s="88">
        <f>IF('3. Maankäytön muutos'!$D76&gt;0,IF('3. Maankäytön muutos'!G77,'3. Maankäytön muutos'!$D77-'3. Maankäytön muutos'!G77,),)</f>
        <v>0</v>
      </c>
      <c r="E389" s="88">
        <f>IF('3. Maankäytön muutos'!$D76&gt;0,IF('3. Maankäytön muutos'!H77,'3. Maankäytön muutos'!$D77-'3. Maankäytön muutos'!H77,),)</f>
        <v>0</v>
      </c>
      <c r="F389" s="88">
        <f>IF('3. Maankäytön muutos'!$D76&gt;0,IF('3. Maankäytön muutos'!I77,'3. Maankäytön muutos'!$D77-'3. Maankäytön muutos'!I77,),)</f>
        <v>0</v>
      </c>
      <c r="G389" s="88">
        <f>IF('3. Maankäytön muutos'!$D76&gt;0,IF('3. Maankäytön muutos'!J77,'3. Maankäytön muutos'!$D77-'3. Maankäytön muutos'!J77,),)</f>
        <v>0</v>
      </c>
      <c r="H389" s="88">
        <f>IF('3. Maankäytön muutos'!$D76&gt;0,IF('3. Maankäytön muutos'!K77,'3. Maankäytön muutos'!$D77-'3. Maankäytön muutos'!K77,),)</f>
        <v>0</v>
      </c>
      <c r="I389" s="88">
        <f>IF('3. Maankäytön muutos'!$D76&gt;0,IF('3. Maankäytön muutos'!L77,'3. Maankäytön muutos'!$D77-'3. Maankäytön muutos'!L77,),)</f>
        <v>0</v>
      </c>
      <c r="J389" s="88">
        <f>IF('3. Maankäytön muutos'!$D76&gt;0,IF('3. Maankäytön muutos'!M77,'3. Maankäytön muutos'!$D77-'3. Maankäytön muutos'!M77,),)</f>
        <v>0</v>
      </c>
      <c r="K389" s="88">
        <f>IF('3. Maankäytön muutos'!$D76&gt;0,IF('3. Maankäytön muutos'!N77,'3. Maankäytön muutos'!$D77-'3. Maankäytön muutos'!N77,),)</f>
        <v>0</v>
      </c>
      <c r="L389" s="88">
        <f>IF('3. Maankäytön muutos'!$D76&gt;0,IF('3. Maankäytön muutos'!O77,'3. Maankäytön muutos'!$D77-'3. Maankäytön muutos'!O77,),)</f>
        <v>0</v>
      </c>
      <c r="M389" s="88">
        <f>IF('3. Maankäytön muutos'!$D76&gt;0,IF('3. Maankäytön muutos'!P77,'3. Maankäytön muutos'!$D77-'3. Maankäytön muutos'!P77,),)</f>
        <v>0</v>
      </c>
      <c r="N389" s="88">
        <f>IF('3. Maankäytön muutos'!$D76&gt;0,IF('3. Maankäytön muutos'!Q77,'3. Maankäytön muutos'!$D77-'3. Maankäytön muutos'!Q77,),)</f>
        <v>0</v>
      </c>
      <c r="O389" s="88">
        <f>IF('3. Maankäytön muutos'!$D76&gt;0,IF('3. Maankäytön muutos'!R77,'3. Maankäytön muutos'!$D77-'3. Maankäytön muutos'!R77,),)</f>
        <v>0</v>
      </c>
      <c r="P389" s="88">
        <f>IF('3. Maankäytön muutos'!$D76&gt;0,IF('3. Maankäytön muutos'!S77,'3. Maankäytön muutos'!$D77-'3. Maankäytön muutos'!S77,),)</f>
        <v>0</v>
      </c>
      <c r="Q389" s="88">
        <f>IF('3. Maankäytön muutos'!$D76&gt;0,IF('3. Maankäytön muutos'!T77,'3. Maankäytön muutos'!$D77-'3. Maankäytön muutos'!T77,),)</f>
        <v>0</v>
      </c>
    </row>
    <row r="390" spans="1:17">
      <c r="A390" t="s">
        <v>180</v>
      </c>
      <c r="B390" s="88">
        <f>IF('3. Maankäytön muutos'!$D77&gt;0,IF('3. Maankäytön muutos'!E78,'3. Maankäytön muutos'!$D78-'3. Maankäytön muutos'!E78,),)</f>
        <v>0</v>
      </c>
      <c r="C390" s="88">
        <f>IF('3. Maankäytön muutos'!$D77&gt;0,IF('3. Maankäytön muutos'!F78,'3. Maankäytön muutos'!$D78-'3. Maankäytön muutos'!F78,),)</f>
        <v>0</v>
      </c>
      <c r="D390" s="88">
        <f>IF('3. Maankäytön muutos'!$D77&gt;0,IF('3. Maankäytön muutos'!G78,'3. Maankäytön muutos'!$D78-'3. Maankäytön muutos'!G78,),)</f>
        <v>0</v>
      </c>
      <c r="E390" s="88">
        <f>IF('3. Maankäytön muutos'!$D77&gt;0,IF('3. Maankäytön muutos'!H78,'3. Maankäytön muutos'!$D78-'3. Maankäytön muutos'!H78,),)</f>
        <v>0</v>
      </c>
      <c r="F390" s="88">
        <f>IF('3. Maankäytön muutos'!$D77&gt;0,IF('3. Maankäytön muutos'!I78,'3. Maankäytön muutos'!$D78-'3. Maankäytön muutos'!I78,),)</f>
        <v>0</v>
      </c>
      <c r="G390" s="88">
        <f>IF('3. Maankäytön muutos'!$D77&gt;0,IF('3. Maankäytön muutos'!J78,'3. Maankäytön muutos'!$D78-'3. Maankäytön muutos'!J78,),)</f>
        <v>0</v>
      </c>
      <c r="H390" s="88">
        <f>IF('3. Maankäytön muutos'!$D77&gt;0,IF('3. Maankäytön muutos'!K78,'3. Maankäytön muutos'!$D78-'3. Maankäytön muutos'!K78,),)</f>
        <v>0</v>
      </c>
      <c r="I390" s="88">
        <f>IF('3. Maankäytön muutos'!$D77&gt;0,IF('3. Maankäytön muutos'!L78,'3. Maankäytön muutos'!$D78-'3. Maankäytön muutos'!L78,),)</f>
        <v>0</v>
      </c>
      <c r="J390" s="88">
        <f>IF('3. Maankäytön muutos'!$D77&gt;0,IF('3. Maankäytön muutos'!M78,'3. Maankäytön muutos'!$D78-'3. Maankäytön muutos'!M78,),)</f>
        <v>0</v>
      </c>
      <c r="K390" s="88">
        <f>IF('3. Maankäytön muutos'!$D77&gt;0,IF('3. Maankäytön muutos'!N78,'3. Maankäytön muutos'!$D78-'3. Maankäytön muutos'!N78,),)</f>
        <v>0</v>
      </c>
      <c r="L390" s="88">
        <f>IF('3. Maankäytön muutos'!$D77&gt;0,IF('3. Maankäytön muutos'!O78,'3. Maankäytön muutos'!$D78-'3. Maankäytön muutos'!O78,),)</f>
        <v>0</v>
      </c>
      <c r="M390" s="88">
        <f>IF('3. Maankäytön muutos'!$D77&gt;0,IF('3. Maankäytön muutos'!P78,'3. Maankäytön muutos'!$D78-'3. Maankäytön muutos'!P78,),)</f>
        <v>0</v>
      </c>
      <c r="N390" s="88">
        <f>IF('3. Maankäytön muutos'!$D77&gt;0,IF('3. Maankäytön muutos'!Q78,'3. Maankäytön muutos'!$D78-'3. Maankäytön muutos'!Q78,),)</f>
        <v>0</v>
      </c>
      <c r="O390" s="88">
        <f>IF('3. Maankäytön muutos'!$D77&gt;0,IF('3. Maankäytön muutos'!R78,'3. Maankäytön muutos'!$D78-'3. Maankäytön muutos'!R78,),)</f>
        <v>0</v>
      </c>
      <c r="P390" s="88">
        <f>IF('3. Maankäytön muutos'!$D77&gt;0,IF('3. Maankäytön muutos'!S78,'3. Maankäytön muutos'!$D78-'3. Maankäytön muutos'!S78,),)</f>
        <v>0</v>
      </c>
      <c r="Q390" s="88">
        <f>IF('3. Maankäytön muutos'!$D77&gt;0,IF('3. Maankäytön muutos'!T78,'3. Maankäytön muutos'!$D78-'3. Maankäytön muutos'!T78,),)</f>
        <v>0</v>
      </c>
    </row>
    <row r="391" spans="1:17">
      <c r="A391" t="s">
        <v>27</v>
      </c>
      <c r="B391" s="88">
        <f>IF('3. Maankäytön muutos'!$D78&gt;0,IF('3. Maankäytön muutos'!E79,'3. Maankäytön muutos'!$D79-'3. Maankäytön muutos'!E79,),)</f>
        <v>0</v>
      </c>
      <c r="C391" s="88">
        <f>IF('3. Maankäytön muutos'!$D78&gt;0,IF('3. Maankäytön muutos'!F79,'3. Maankäytön muutos'!$D79-'3. Maankäytön muutos'!F79,),)</f>
        <v>0</v>
      </c>
      <c r="D391" s="88">
        <f>IF('3. Maankäytön muutos'!$D78&gt;0,IF('3. Maankäytön muutos'!G79,'3. Maankäytön muutos'!$D79-'3. Maankäytön muutos'!G79,),)</f>
        <v>0</v>
      </c>
      <c r="E391" s="88">
        <f>IF('3. Maankäytön muutos'!$D78&gt;0,IF('3. Maankäytön muutos'!H79,'3. Maankäytön muutos'!$D79-'3. Maankäytön muutos'!H79,),)</f>
        <v>0</v>
      </c>
      <c r="F391" s="88">
        <f>IF('3. Maankäytön muutos'!$D78&gt;0,IF('3. Maankäytön muutos'!I79,'3. Maankäytön muutos'!$D79-'3. Maankäytön muutos'!I79,),)</f>
        <v>0</v>
      </c>
      <c r="G391" s="88">
        <f>IF('3. Maankäytön muutos'!$D78&gt;0,IF('3. Maankäytön muutos'!J79,'3. Maankäytön muutos'!$D79-'3. Maankäytön muutos'!J79,),)</f>
        <v>0</v>
      </c>
      <c r="H391" s="88">
        <f>IF('3. Maankäytön muutos'!$D78&gt;0,IF('3. Maankäytön muutos'!K79,'3. Maankäytön muutos'!$D79-'3. Maankäytön muutos'!K79,),)</f>
        <v>0</v>
      </c>
      <c r="I391" s="88">
        <f>IF('3. Maankäytön muutos'!$D78&gt;0,IF('3. Maankäytön muutos'!L79,'3. Maankäytön muutos'!$D79-'3. Maankäytön muutos'!L79,),)</f>
        <v>0</v>
      </c>
      <c r="J391" s="88">
        <f>IF('3. Maankäytön muutos'!$D78&gt;0,IF('3. Maankäytön muutos'!M79,'3. Maankäytön muutos'!$D79-'3. Maankäytön muutos'!M79,),)</f>
        <v>0</v>
      </c>
      <c r="K391" s="88">
        <f>IF('3. Maankäytön muutos'!$D78&gt;0,IF('3. Maankäytön muutos'!N79,'3. Maankäytön muutos'!$D79-'3. Maankäytön muutos'!N79,),)</f>
        <v>0</v>
      </c>
      <c r="L391" s="88">
        <f>IF('3. Maankäytön muutos'!$D78&gt;0,IF('3. Maankäytön muutos'!O79,'3. Maankäytön muutos'!$D79-'3. Maankäytön muutos'!O79,),)</f>
        <v>0</v>
      </c>
      <c r="M391" s="88">
        <f>IF('3. Maankäytön muutos'!$D78&gt;0,IF('3. Maankäytön muutos'!P79,'3. Maankäytön muutos'!$D79-'3. Maankäytön muutos'!P79,),)</f>
        <v>0</v>
      </c>
      <c r="N391" s="88">
        <f>IF('3. Maankäytön muutos'!$D78&gt;0,IF('3. Maankäytön muutos'!Q79,'3. Maankäytön muutos'!$D79-'3. Maankäytön muutos'!Q79,),)</f>
        <v>0</v>
      </c>
      <c r="O391" s="88">
        <f>IF('3. Maankäytön muutos'!$D78&gt;0,IF('3. Maankäytön muutos'!R79,'3. Maankäytön muutos'!$D79-'3. Maankäytön muutos'!R79,),)</f>
        <v>0</v>
      </c>
      <c r="P391" s="88">
        <f>IF('3. Maankäytön muutos'!$D78&gt;0,IF('3. Maankäytön muutos'!S79,'3. Maankäytön muutos'!$D79-'3. Maankäytön muutos'!S79,),)</f>
        <v>0</v>
      </c>
      <c r="Q391" s="88">
        <f>IF('3. Maankäytön muutos'!$D78&gt;0,IF('3. Maankäytön muutos'!T79,'3. Maankäytön muutos'!$D79-'3. Maankäytön muutos'!T79,),)</f>
        <v>0</v>
      </c>
    </row>
    <row r="393" spans="1:17">
      <c r="A393">
        <f>'2. Perustiedot'!$D$17</f>
        <v>0</v>
      </c>
    </row>
    <row r="394" spans="1:17">
      <c r="B394" t="s">
        <v>28</v>
      </c>
      <c r="C394" t="s">
        <v>29</v>
      </c>
      <c r="D394" t="s">
        <v>30</v>
      </c>
      <c r="E394" t="s">
        <v>174</v>
      </c>
      <c r="F394" t="s">
        <v>32</v>
      </c>
      <c r="G394" t="s">
        <v>33</v>
      </c>
      <c r="H394" t="s">
        <v>40</v>
      </c>
      <c r="I394" t="s">
        <v>34</v>
      </c>
      <c r="J394" t="s">
        <v>35</v>
      </c>
      <c r="K394" t="s">
        <v>36</v>
      </c>
      <c r="L394" t="s">
        <v>37</v>
      </c>
      <c r="M394" t="s">
        <v>38</v>
      </c>
      <c r="N394" t="s">
        <v>39</v>
      </c>
      <c r="O394" t="s">
        <v>179</v>
      </c>
      <c r="P394" t="s">
        <v>180</v>
      </c>
      <c r="Q394" t="s">
        <v>189</v>
      </c>
    </row>
    <row r="395" spans="1:17">
      <c r="A395" t="s">
        <v>28</v>
      </c>
      <c r="B395" s="88">
        <f>IF('3. Maankäytön muutos'!$D63&gt;0,IF('3. Maankäytön muutos'!E84,'3. Maankäytön muutos'!$D63-'3. Maankäytön muutos'!E84,),)</f>
        <v>0</v>
      </c>
      <c r="C395" s="88">
        <f>IF('3. Maankäytön muutos'!$D63&gt;0,IF('3. Maankäytön muutos'!F84,'3. Maankäytön muutos'!$D63-'3. Maankäytön muutos'!F84,),)</f>
        <v>0</v>
      </c>
      <c r="D395" s="88">
        <f>IF('3. Maankäytön muutos'!$D63&gt;0,IF('3. Maankäytön muutos'!G84,'3. Maankäytön muutos'!$D63-'3. Maankäytön muutos'!G84,),)</f>
        <v>0</v>
      </c>
      <c r="E395" s="88">
        <f>IF('3. Maankäytön muutos'!$D63&gt;0,IF('3. Maankäytön muutos'!H84,'3. Maankäytön muutos'!$D63-'3. Maankäytön muutos'!H84,),)</f>
        <v>0</v>
      </c>
      <c r="F395" s="88">
        <f>IF('3. Maankäytön muutos'!$D63&gt;0,IF('3. Maankäytön muutos'!I84,'3. Maankäytön muutos'!$D63-'3. Maankäytön muutos'!I84,),)</f>
        <v>0</v>
      </c>
      <c r="G395" s="88">
        <f>IF('3. Maankäytön muutos'!$D63&gt;0,IF('3. Maankäytön muutos'!J84,'3. Maankäytön muutos'!$D63-'3. Maankäytön muutos'!J84,),)</f>
        <v>0</v>
      </c>
      <c r="H395" s="88">
        <f>IF('3. Maankäytön muutos'!$D63&gt;0,IF('3. Maankäytön muutos'!K84,'3. Maankäytön muutos'!$D63-'3. Maankäytön muutos'!K84,),)</f>
        <v>0</v>
      </c>
      <c r="I395" s="88">
        <f>IF('3. Maankäytön muutos'!$D63&gt;0,IF('3. Maankäytön muutos'!L84,'3. Maankäytön muutos'!$D63-'3. Maankäytön muutos'!L84,),)</f>
        <v>0</v>
      </c>
      <c r="J395" s="88">
        <f>IF('3. Maankäytön muutos'!$D63&gt;0,IF('3. Maankäytön muutos'!M84,'3. Maankäytön muutos'!$D63-'3. Maankäytön muutos'!M84,),)</f>
        <v>0</v>
      </c>
      <c r="K395" s="88">
        <f>IF('3. Maankäytön muutos'!$D63&gt;0,IF('3. Maankäytön muutos'!N84,'3. Maankäytön muutos'!$D63-'3. Maankäytön muutos'!N84,),)</f>
        <v>0</v>
      </c>
      <c r="L395" s="88">
        <f>IF('3. Maankäytön muutos'!$D63&gt;0,IF('3. Maankäytön muutos'!O84,'3. Maankäytön muutos'!$D63-'3. Maankäytön muutos'!O84,),)</f>
        <v>0</v>
      </c>
      <c r="M395" s="88">
        <f>IF('3. Maankäytön muutos'!$D63&gt;0,IF('3. Maankäytön muutos'!P84,'3. Maankäytön muutos'!$D63-'3. Maankäytön muutos'!P84,),)</f>
        <v>0</v>
      </c>
      <c r="N395" s="88">
        <f>IF('3. Maankäytön muutos'!$D63&gt;0,IF('3. Maankäytön muutos'!Q84,'3. Maankäytön muutos'!$D63-'3. Maankäytön muutos'!Q84,),)</f>
        <v>0</v>
      </c>
      <c r="O395" s="88">
        <f>IF('3. Maankäytön muutos'!$D63&gt;0,IF('3. Maankäytön muutos'!R84,'3. Maankäytön muutos'!$D63-'3. Maankäytön muutos'!R84,),)</f>
        <v>0</v>
      </c>
      <c r="P395" s="88">
        <f>IF('3. Maankäytön muutos'!$D63&gt;0,IF('3. Maankäytön muutos'!S84,'3. Maankäytön muutos'!$D63-'3. Maankäytön muutos'!S84,),)</f>
        <v>0</v>
      </c>
      <c r="Q395" s="88">
        <f>IF('3. Maankäytön muutos'!$D63&gt;0,IF('3. Maankäytön muutos'!T84,'3. Maankäytön muutos'!$D63-'3. Maankäytön muutos'!T84,),)</f>
        <v>0</v>
      </c>
    </row>
    <row r="396" spans="1:17">
      <c r="A396" t="s">
        <v>29</v>
      </c>
      <c r="B396" s="88">
        <f>IF('3. Maankäytön muutos'!$D64&gt;0,IF('3. Maankäytön muutos'!E85,'3. Maankäytön muutos'!$D64-'3. Maankäytön muutos'!E85,),)</f>
        <v>0</v>
      </c>
      <c r="C396" s="88">
        <f>IF('3. Maankäytön muutos'!$D64&gt;0,IF('3. Maankäytön muutos'!F85,'3. Maankäytön muutos'!$D64-'3. Maankäytön muutos'!F85,),)</f>
        <v>0</v>
      </c>
      <c r="D396" s="88">
        <f>IF('3. Maankäytön muutos'!$D64&gt;0,IF('3. Maankäytön muutos'!G85,'3. Maankäytön muutos'!$D64-'3. Maankäytön muutos'!G85,),)</f>
        <v>0</v>
      </c>
      <c r="E396" s="88">
        <f>IF('3. Maankäytön muutos'!$D64&gt;0,IF('3. Maankäytön muutos'!H85,'3. Maankäytön muutos'!$D64-'3. Maankäytön muutos'!H85,),)</f>
        <v>0</v>
      </c>
      <c r="F396" s="88">
        <f>IF('3. Maankäytön muutos'!$D64&gt;0,IF('3. Maankäytön muutos'!I85,'3. Maankäytön muutos'!$D64-'3. Maankäytön muutos'!I85,),)</f>
        <v>0</v>
      </c>
      <c r="G396" s="88">
        <f>IF('3. Maankäytön muutos'!$D64&gt;0,IF('3. Maankäytön muutos'!J85,'3. Maankäytön muutos'!$D64-'3. Maankäytön muutos'!J85,),)</f>
        <v>0</v>
      </c>
      <c r="H396" s="88">
        <f>IF('3. Maankäytön muutos'!$D64&gt;0,IF('3. Maankäytön muutos'!K85,'3. Maankäytön muutos'!$D64-'3. Maankäytön muutos'!K85,),)</f>
        <v>0</v>
      </c>
      <c r="I396" s="88">
        <f>IF('3. Maankäytön muutos'!$D64&gt;0,IF('3. Maankäytön muutos'!L85,'3. Maankäytön muutos'!$D64-'3. Maankäytön muutos'!L85,),)</f>
        <v>0</v>
      </c>
      <c r="J396" s="88">
        <f>IF('3. Maankäytön muutos'!$D64&gt;0,IF('3. Maankäytön muutos'!M85,'3. Maankäytön muutos'!$D64-'3. Maankäytön muutos'!M85,),)</f>
        <v>0</v>
      </c>
      <c r="K396" s="88">
        <f>IF('3. Maankäytön muutos'!$D64&gt;0,IF('3. Maankäytön muutos'!N85,'3. Maankäytön muutos'!$D64-'3. Maankäytön muutos'!N85,),)</f>
        <v>0</v>
      </c>
      <c r="L396" s="88">
        <f>IF('3. Maankäytön muutos'!$D64&gt;0,IF('3. Maankäytön muutos'!O85,'3. Maankäytön muutos'!$D64-'3. Maankäytön muutos'!O85,),)</f>
        <v>0</v>
      </c>
      <c r="M396" s="88">
        <f>IF('3. Maankäytön muutos'!$D64&gt;0,IF('3. Maankäytön muutos'!P85,'3. Maankäytön muutos'!$D64-'3. Maankäytön muutos'!P85,),)</f>
        <v>0</v>
      </c>
      <c r="N396" s="88">
        <f>IF('3. Maankäytön muutos'!$D64&gt;0,IF('3. Maankäytön muutos'!Q85,'3. Maankäytön muutos'!$D64-'3. Maankäytön muutos'!Q85,),)</f>
        <v>0</v>
      </c>
      <c r="O396" s="88">
        <f>IF('3. Maankäytön muutos'!$D64&gt;0,IF('3. Maankäytön muutos'!R85,'3. Maankäytön muutos'!$D64-'3. Maankäytön muutos'!R85,),)</f>
        <v>0</v>
      </c>
      <c r="P396" s="88">
        <f>IF('3. Maankäytön muutos'!$D64&gt;0,IF('3. Maankäytön muutos'!S85,'3. Maankäytön muutos'!$D64-'3. Maankäytön muutos'!S85,),)</f>
        <v>0</v>
      </c>
      <c r="Q396" s="88">
        <f>IF('3. Maankäytön muutos'!$D64&gt;0,IF('3. Maankäytön muutos'!T85,'3. Maankäytön muutos'!$D64-'3. Maankäytön muutos'!T85,),)</f>
        <v>0</v>
      </c>
    </row>
    <row r="397" spans="1:17">
      <c r="A397" t="s">
        <v>30</v>
      </c>
      <c r="B397" s="88">
        <f>IF('3. Maankäytön muutos'!$D65&gt;0,IF('3. Maankäytön muutos'!E86,'3. Maankäytön muutos'!$D65-'3. Maankäytön muutos'!E86,),)</f>
        <v>0</v>
      </c>
      <c r="C397" s="88">
        <f>IF('3. Maankäytön muutos'!$D65&gt;0,IF('3. Maankäytön muutos'!F86,'3. Maankäytön muutos'!$D65-'3. Maankäytön muutos'!F86,),)</f>
        <v>0</v>
      </c>
      <c r="D397" s="88">
        <f>IF('3. Maankäytön muutos'!$D65&gt;0,IF('3. Maankäytön muutos'!G86,'3. Maankäytön muutos'!$D65-'3. Maankäytön muutos'!G86,),)</f>
        <v>0</v>
      </c>
      <c r="E397" s="88">
        <f>IF('3. Maankäytön muutos'!$D65&gt;0,IF('3. Maankäytön muutos'!H86,'3. Maankäytön muutos'!$D65-'3. Maankäytön muutos'!H86,),)</f>
        <v>0</v>
      </c>
      <c r="F397" s="88">
        <f>IF('3. Maankäytön muutos'!$D65&gt;0,IF('3. Maankäytön muutos'!I86,'3. Maankäytön muutos'!$D65-'3. Maankäytön muutos'!I86,),)</f>
        <v>0</v>
      </c>
      <c r="G397" s="88">
        <f>IF('3. Maankäytön muutos'!$D65&gt;0,IF('3. Maankäytön muutos'!J86,'3. Maankäytön muutos'!$D65-'3. Maankäytön muutos'!J86,),)</f>
        <v>0</v>
      </c>
      <c r="H397" s="88">
        <f>IF('3. Maankäytön muutos'!$D65&gt;0,IF('3. Maankäytön muutos'!K86,'3. Maankäytön muutos'!$D65-'3. Maankäytön muutos'!K86,),)</f>
        <v>0</v>
      </c>
      <c r="I397" s="88">
        <f>IF('3. Maankäytön muutos'!$D65&gt;0,IF('3. Maankäytön muutos'!L86,'3. Maankäytön muutos'!$D65-'3. Maankäytön muutos'!L86,),)</f>
        <v>0</v>
      </c>
      <c r="J397" s="88">
        <f>IF('3. Maankäytön muutos'!$D65&gt;0,IF('3. Maankäytön muutos'!M86,'3. Maankäytön muutos'!$D65-'3. Maankäytön muutos'!M86,),)</f>
        <v>0</v>
      </c>
      <c r="K397" s="88">
        <f>IF('3. Maankäytön muutos'!$D65&gt;0,IF('3. Maankäytön muutos'!N86,'3. Maankäytön muutos'!$D65-'3. Maankäytön muutos'!N86,),)</f>
        <v>0</v>
      </c>
      <c r="L397" s="88">
        <f>IF('3. Maankäytön muutos'!$D65&gt;0,IF('3. Maankäytön muutos'!O86,'3. Maankäytön muutos'!$D65-'3. Maankäytön muutos'!O86,),)</f>
        <v>0</v>
      </c>
      <c r="M397" s="88">
        <f>IF('3. Maankäytön muutos'!$D65&gt;0,IF('3. Maankäytön muutos'!P86,'3. Maankäytön muutos'!$D65-'3. Maankäytön muutos'!P86,),)</f>
        <v>0</v>
      </c>
      <c r="N397" s="88">
        <f>IF('3. Maankäytön muutos'!$D65&gt;0,IF('3. Maankäytön muutos'!Q86,'3. Maankäytön muutos'!$D65-'3. Maankäytön muutos'!Q86,),)</f>
        <v>0</v>
      </c>
      <c r="O397" s="88">
        <f>IF('3. Maankäytön muutos'!$D65&gt;0,IF('3. Maankäytön muutos'!R86,'3. Maankäytön muutos'!$D65-'3. Maankäytön muutos'!R86,),)</f>
        <v>0</v>
      </c>
      <c r="P397" s="88">
        <f>IF('3. Maankäytön muutos'!$D65&gt;0,IF('3. Maankäytön muutos'!S86,'3. Maankäytön muutos'!$D65-'3. Maankäytön muutos'!S86,),)</f>
        <v>0</v>
      </c>
      <c r="Q397" s="88">
        <f>IF('3. Maankäytön muutos'!$D65&gt;0,IF('3. Maankäytön muutos'!T86,'3. Maankäytön muutos'!$D65-'3. Maankäytön muutos'!T86,),)</f>
        <v>0</v>
      </c>
    </row>
    <row r="398" spans="1:17">
      <c r="A398" t="s">
        <v>174</v>
      </c>
      <c r="B398" s="88">
        <f>IF('3. Maankäytön muutos'!$D66&gt;0,IF('3. Maankäytön muutos'!E87,'3. Maankäytön muutos'!$D66-'3. Maankäytön muutos'!E87,),)</f>
        <v>0</v>
      </c>
      <c r="C398" s="88">
        <f>IF('3. Maankäytön muutos'!$D66&gt;0,IF('3. Maankäytön muutos'!F87,'3. Maankäytön muutos'!$D66-'3. Maankäytön muutos'!F87,),)</f>
        <v>0</v>
      </c>
      <c r="D398" s="88">
        <f>IF('3. Maankäytön muutos'!$D66&gt;0,IF('3. Maankäytön muutos'!G87,'3. Maankäytön muutos'!$D66-'3. Maankäytön muutos'!G87,),)</f>
        <v>0</v>
      </c>
      <c r="E398" s="88">
        <f>IF('3. Maankäytön muutos'!$D66&gt;0,IF('3. Maankäytön muutos'!H87,'3. Maankäytön muutos'!$D66-'3. Maankäytön muutos'!H87,),)</f>
        <v>0</v>
      </c>
      <c r="F398" s="88">
        <f>IF('3. Maankäytön muutos'!$D66&gt;0,IF('3. Maankäytön muutos'!I87,'3. Maankäytön muutos'!$D66-'3. Maankäytön muutos'!I87,),)</f>
        <v>0</v>
      </c>
      <c r="G398" s="88">
        <f>IF('3. Maankäytön muutos'!$D66&gt;0,IF('3. Maankäytön muutos'!J87,'3. Maankäytön muutos'!$D66-'3. Maankäytön muutos'!J87,),)</f>
        <v>0</v>
      </c>
      <c r="H398" s="88">
        <f>IF('3. Maankäytön muutos'!$D66&gt;0,IF('3. Maankäytön muutos'!K87,'3. Maankäytön muutos'!$D66-'3. Maankäytön muutos'!K87,),)</f>
        <v>0</v>
      </c>
      <c r="I398" s="88">
        <f>IF('3. Maankäytön muutos'!$D66&gt;0,IF('3. Maankäytön muutos'!L87,'3. Maankäytön muutos'!$D66-'3. Maankäytön muutos'!L87,),)</f>
        <v>0</v>
      </c>
      <c r="J398" s="88">
        <f>IF('3. Maankäytön muutos'!$D66&gt;0,IF('3. Maankäytön muutos'!M87,'3. Maankäytön muutos'!$D66-'3. Maankäytön muutos'!M87,),)</f>
        <v>0</v>
      </c>
      <c r="K398" s="88">
        <f>IF('3. Maankäytön muutos'!$D66&gt;0,IF('3. Maankäytön muutos'!N87,'3. Maankäytön muutos'!$D66-'3. Maankäytön muutos'!N87,),)</f>
        <v>0</v>
      </c>
      <c r="L398" s="88">
        <f>IF('3. Maankäytön muutos'!$D66&gt;0,IF('3. Maankäytön muutos'!O87,'3. Maankäytön muutos'!$D66-'3. Maankäytön muutos'!O87,),)</f>
        <v>0</v>
      </c>
      <c r="M398" s="88">
        <f>IF('3. Maankäytön muutos'!$D66&gt;0,IF('3. Maankäytön muutos'!P87,'3. Maankäytön muutos'!$D66-'3. Maankäytön muutos'!P87,),)</f>
        <v>0</v>
      </c>
      <c r="N398" s="88">
        <f>IF('3. Maankäytön muutos'!$D66&gt;0,IF('3. Maankäytön muutos'!Q87,'3. Maankäytön muutos'!$D66-'3. Maankäytön muutos'!Q87,),)</f>
        <v>0</v>
      </c>
      <c r="O398" s="88">
        <f>IF('3. Maankäytön muutos'!$D66&gt;0,IF('3. Maankäytön muutos'!R87,'3. Maankäytön muutos'!$D66-'3. Maankäytön muutos'!R87,),)</f>
        <v>0</v>
      </c>
      <c r="P398" s="88">
        <f>IF('3. Maankäytön muutos'!$D66&gt;0,IF('3. Maankäytön muutos'!S87,'3. Maankäytön muutos'!$D66-'3. Maankäytön muutos'!S87,),)</f>
        <v>0</v>
      </c>
      <c r="Q398" s="88">
        <f>IF('3. Maankäytön muutos'!$D66&gt;0,IF('3. Maankäytön muutos'!T87,'3. Maankäytön muutos'!$D66-'3. Maankäytön muutos'!T87,),)</f>
        <v>0</v>
      </c>
    </row>
    <row r="399" spans="1:17">
      <c r="A399" t="s">
        <v>32</v>
      </c>
      <c r="B399" s="88">
        <f>IF('3. Maankäytön muutos'!$D67&gt;0,IF('3. Maankäytön muutos'!E88,'3. Maankäytön muutos'!$D67-'3. Maankäytön muutos'!E88,),)</f>
        <v>0</v>
      </c>
      <c r="C399" s="88">
        <f>IF('3. Maankäytön muutos'!$D67&gt;0,IF('3. Maankäytön muutos'!F88,'3. Maankäytön muutos'!$D67-'3. Maankäytön muutos'!F88,),)</f>
        <v>0</v>
      </c>
      <c r="D399" s="88">
        <f>IF('3. Maankäytön muutos'!$D67&gt;0,IF('3. Maankäytön muutos'!G88,'3. Maankäytön muutos'!$D67-'3. Maankäytön muutos'!G88,),)</f>
        <v>0</v>
      </c>
      <c r="E399" s="88">
        <f>IF('3. Maankäytön muutos'!$D67&gt;0,IF('3. Maankäytön muutos'!H88,'3. Maankäytön muutos'!$D67-'3. Maankäytön muutos'!H88,),)</f>
        <v>0</v>
      </c>
      <c r="F399" s="88">
        <f>IF('3. Maankäytön muutos'!$D67&gt;0,IF('3. Maankäytön muutos'!I88,'3. Maankäytön muutos'!$D67-'3. Maankäytön muutos'!I88,),)</f>
        <v>0</v>
      </c>
      <c r="G399" s="88">
        <f>IF('3. Maankäytön muutos'!$D67&gt;0,IF('3. Maankäytön muutos'!J88,'3. Maankäytön muutos'!$D67-'3. Maankäytön muutos'!J88,),)</f>
        <v>0</v>
      </c>
      <c r="H399" s="88">
        <f>IF('3. Maankäytön muutos'!$D67&gt;0,IF('3. Maankäytön muutos'!K88,'3. Maankäytön muutos'!$D67-'3. Maankäytön muutos'!K88,),)</f>
        <v>0</v>
      </c>
      <c r="I399" s="88">
        <f>IF('3. Maankäytön muutos'!$D67&gt;0,IF('3. Maankäytön muutos'!L88,'3. Maankäytön muutos'!$D67-'3. Maankäytön muutos'!L88,),)</f>
        <v>0</v>
      </c>
      <c r="J399" s="88">
        <f>IF('3. Maankäytön muutos'!$D67&gt;0,IF('3. Maankäytön muutos'!M88,'3. Maankäytön muutos'!$D67-'3. Maankäytön muutos'!M88,),)</f>
        <v>0</v>
      </c>
      <c r="K399" s="88">
        <f>IF('3. Maankäytön muutos'!$D67&gt;0,IF('3. Maankäytön muutos'!N88,'3. Maankäytön muutos'!$D67-'3. Maankäytön muutos'!N88,),)</f>
        <v>0</v>
      </c>
      <c r="L399" s="88">
        <f>IF('3. Maankäytön muutos'!$D67&gt;0,IF('3. Maankäytön muutos'!O88,'3. Maankäytön muutos'!$D67-'3. Maankäytön muutos'!O88,),)</f>
        <v>0</v>
      </c>
      <c r="M399" s="88">
        <f>IF('3. Maankäytön muutos'!$D67&gt;0,IF('3. Maankäytön muutos'!P88,'3. Maankäytön muutos'!$D67-'3. Maankäytön muutos'!P88,),)</f>
        <v>0</v>
      </c>
      <c r="N399" s="88">
        <f>IF('3. Maankäytön muutos'!$D67&gt;0,IF('3. Maankäytön muutos'!Q88,'3. Maankäytön muutos'!$D67-'3. Maankäytön muutos'!Q88,),)</f>
        <v>0</v>
      </c>
      <c r="O399" s="88">
        <f>IF('3. Maankäytön muutos'!$D67&gt;0,IF('3. Maankäytön muutos'!R88,'3. Maankäytön muutos'!$D67-'3. Maankäytön muutos'!R88,),)</f>
        <v>0</v>
      </c>
      <c r="P399" s="88">
        <f>IF('3. Maankäytön muutos'!$D67&gt;0,IF('3. Maankäytön muutos'!S88,'3. Maankäytön muutos'!$D67-'3. Maankäytön muutos'!S88,),)</f>
        <v>0</v>
      </c>
      <c r="Q399" s="88">
        <f>IF('3. Maankäytön muutos'!$D67&gt;0,IF('3. Maankäytön muutos'!T88,'3. Maankäytön muutos'!$D67-'3. Maankäytön muutos'!T88,),)</f>
        <v>0</v>
      </c>
    </row>
    <row r="400" spans="1:17">
      <c r="A400" t="s">
        <v>33</v>
      </c>
      <c r="B400" s="88">
        <f>IF('3. Maankäytön muutos'!$D68&gt;0,IF('3. Maankäytön muutos'!E89,'3. Maankäytön muutos'!$D68-'3. Maankäytön muutos'!E89,),)</f>
        <v>0</v>
      </c>
      <c r="C400" s="88">
        <f>IF('3. Maankäytön muutos'!$D68&gt;0,IF('3. Maankäytön muutos'!F89,'3. Maankäytön muutos'!$D68-'3. Maankäytön muutos'!F89,),)</f>
        <v>0</v>
      </c>
      <c r="D400" s="88">
        <f>IF('3. Maankäytön muutos'!$D68&gt;0,IF('3. Maankäytön muutos'!G89,'3. Maankäytön muutos'!$D68-'3. Maankäytön muutos'!G89,),)</f>
        <v>0</v>
      </c>
      <c r="E400" s="88">
        <f>IF('3. Maankäytön muutos'!$D68&gt;0,IF('3. Maankäytön muutos'!H89,'3. Maankäytön muutos'!$D68-'3. Maankäytön muutos'!H89,),)</f>
        <v>0</v>
      </c>
      <c r="F400" s="88">
        <f>IF('3. Maankäytön muutos'!$D68&gt;0,IF('3. Maankäytön muutos'!I89,'3. Maankäytön muutos'!$D68-'3. Maankäytön muutos'!I89,),)</f>
        <v>0</v>
      </c>
      <c r="G400" s="88">
        <f>IF('3. Maankäytön muutos'!$D68&gt;0,IF('3. Maankäytön muutos'!J89,'3. Maankäytön muutos'!$D68-'3. Maankäytön muutos'!J89,),)</f>
        <v>0</v>
      </c>
      <c r="H400" s="88">
        <f>IF('3. Maankäytön muutos'!$D68&gt;0,IF('3. Maankäytön muutos'!K89,'3. Maankäytön muutos'!$D68-'3. Maankäytön muutos'!K89,),)</f>
        <v>0</v>
      </c>
      <c r="I400" s="88">
        <f>IF('3. Maankäytön muutos'!$D68&gt;0,IF('3. Maankäytön muutos'!L89,'3. Maankäytön muutos'!$D68-'3. Maankäytön muutos'!L89,),)</f>
        <v>0</v>
      </c>
      <c r="J400" s="88">
        <f>IF('3. Maankäytön muutos'!$D68&gt;0,IF('3. Maankäytön muutos'!M89,'3. Maankäytön muutos'!$D68-'3. Maankäytön muutos'!M89,),)</f>
        <v>0</v>
      </c>
      <c r="K400" s="88">
        <f>IF('3. Maankäytön muutos'!$D68&gt;0,IF('3. Maankäytön muutos'!N89,'3. Maankäytön muutos'!$D68-'3. Maankäytön muutos'!N89,),)</f>
        <v>0</v>
      </c>
      <c r="L400" s="88">
        <f>IF('3. Maankäytön muutos'!$D68&gt;0,IF('3. Maankäytön muutos'!O89,'3. Maankäytön muutos'!$D68-'3. Maankäytön muutos'!O89,),)</f>
        <v>0</v>
      </c>
      <c r="M400" s="88">
        <f>IF('3. Maankäytön muutos'!$D68&gt;0,IF('3. Maankäytön muutos'!P89,'3. Maankäytön muutos'!$D68-'3. Maankäytön muutos'!P89,),)</f>
        <v>0</v>
      </c>
      <c r="N400" s="88">
        <f>IF('3. Maankäytön muutos'!$D68&gt;0,IF('3. Maankäytön muutos'!Q89,'3. Maankäytön muutos'!$D68-'3. Maankäytön muutos'!Q89,),)</f>
        <v>0</v>
      </c>
      <c r="O400" s="88">
        <f>IF('3. Maankäytön muutos'!$D68&gt;0,IF('3. Maankäytön muutos'!R89,'3. Maankäytön muutos'!$D68-'3. Maankäytön muutos'!R89,),)</f>
        <v>0</v>
      </c>
      <c r="P400" s="88">
        <f>IF('3. Maankäytön muutos'!$D68&gt;0,IF('3. Maankäytön muutos'!S89,'3. Maankäytön muutos'!$D68-'3. Maankäytön muutos'!S89,),)</f>
        <v>0</v>
      </c>
      <c r="Q400" s="88">
        <f>IF('3. Maankäytön muutos'!$D68&gt;0,IF('3. Maankäytön muutos'!T89,'3. Maankäytön muutos'!$D68-'3. Maankäytön muutos'!T89,),)</f>
        <v>0</v>
      </c>
    </row>
    <row r="401" spans="1:17">
      <c r="A401" t="s">
        <v>40</v>
      </c>
      <c r="B401" s="88">
        <f>IF('3. Maankäytön muutos'!$D69&gt;0,IF('3. Maankäytön muutos'!E90,'3. Maankäytön muutos'!$D69-'3. Maankäytön muutos'!E90,),)</f>
        <v>0</v>
      </c>
      <c r="C401" s="88">
        <f>IF('3. Maankäytön muutos'!$D69&gt;0,IF('3. Maankäytön muutos'!F90,'3. Maankäytön muutos'!$D69-'3. Maankäytön muutos'!F90,),)</f>
        <v>0</v>
      </c>
      <c r="D401" s="88">
        <f>IF('3. Maankäytön muutos'!$D69&gt;0,IF('3. Maankäytön muutos'!G90,'3. Maankäytön muutos'!$D69-'3. Maankäytön muutos'!G90,),)</f>
        <v>0</v>
      </c>
      <c r="E401" s="88">
        <f>IF('3. Maankäytön muutos'!$D69&gt;0,IF('3. Maankäytön muutos'!H90,'3. Maankäytön muutos'!$D69-'3. Maankäytön muutos'!H90,),)</f>
        <v>0</v>
      </c>
      <c r="F401" s="88">
        <f>IF('3. Maankäytön muutos'!$D69&gt;0,IF('3. Maankäytön muutos'!I90,'3. Maankäytön muutos'!$D69-'3. Maankäytön muutos'!I90,),)</f>
        <v>0</v>
      </c>
      <c r="G401" s="88">
        <f>IF('3. Maankäytön muutos'!$D69&gt;0,IF('3. Maankäytön muutos'!J90,'3. Maankäytön muutos'!$D69-'3. Maankäytön muutos'!J90,),)</f>
        <v>0</v>
      </c>
      <c r="H401" s="88">
        <f>IF('3. Maankäytön muutos'!$D69&gt;0,IF('3. Maankäytön muutos'!K90,'3. Maankäytön muutos'!$D69-'3. Maankäytön muutos'!K90,),)</f>
        <v>0</v>
      </c>
      <c r="I401" s="88">
        <f>IF('3. Maankäytön muutos'!$D69&gt;0,IF('3. Maankäytön muutos'!L90,'3. Maankäytön muutos'!$D69-'3. Maankäytön muutos'!L90,),)</f>
        <v>0</v>
      </c>
      <c r="J401" s="88">
        <f>IF('3. Maankäytön muutos'!$D69&gt;0,IF('3. Maankäytön muutos'!M90,'3. Maankäytön muutos'!$D69-'3. Maankäytön muutos'!M90,),)</f>
        <v>0</v>
      </c>
      <c r="K401" s="88">
        <f>IF('3. Maankäytön muutos'!$D69&gt;0,IF('3. Maankäytön muutos'!N90,'3. Maankäytön muutos'!$D69-'3. Maankäytön muutos'!N90,),)</f>
        <v>0</v>
      </c>
      <c r="L401" s="88">
        <f>IF('3. Maankäytön muutos'!$D69&gt;0,IF('3. Maankäytön muutos'!O90,'3. Maankäytön muutos'!$D69-'3. Maankäytön muutos'!O90,),)</f>
        <v>0</v>
      </c>
      <c r="M401" s="88">
        <f>IF('3. Maankäytön muutos'!$D69&gt;0,IF('3. Maankäytön muutos'!P90,'3. Maankäytön muutos'!$D69-'3. Maankäytön muutos'!P90,),)</f>
        <v>0</v>
      </c>
      <c r="N401" s="88">
        <f>IF('3. Maankäytön muutos'!$D69&gt;0,IF('3. Maankäytön muutos'!Q90,'3. Maankäytön muutos'!$D69-'3. Maankäytön muutos'!Q90,),)</f>
        <v>0</v>
      </c>
      <c r="O401" s="88">
        <f>IF('3. Maankäytön muutos'!$D69&gt;0,IF('3. Maankäytön muutos'!R90,'3. Maankäytön muutos'!$D69-'3. Maankäytön muutos'!R90,),)</f>
        <v>0</v>
      </c>
      <c r="P401" s="88">
        <f>IF('3. Maankäytön muutos'!$D69&gt;0,IF('3. Maankäytön muutos'!S90,'3. Maankäytön muutos'!$D69-'3. Maankäytön muutos'!S90,),)</f>
        <v>0</v>
      </c>
      <c r="Q401" s="88">
        <f>IF('3. Maankäytön muutos'!$D69&gt;0,IF('3. Maankäytön muutos'!T90,'3. Maankäytön muutos'!$D69-'3. Maankäytön muutos'!T90,),)</f>
        <v>0</v>
      </c>
    </row>
    <row r="402" spans="1:17">
      <c r="A402" t="s">
        <v>34</v>
      </c>
      <c r="B402" s="88">
        <f>IF('3. Maankäytön muutos'!$D70&gt;0,IF('3. Maankäytön muutos'!E91,'3. Maankäytön muutos'!$D70-'3. Maankäytön muutos'!E91,),)</f>
        <v>0</v>
      </c>
      <c r="C402" s="88">
        <f>IF('3. Maankäytön muutos'!$D70&gt;0,IF('3. Maankäytön muutos'!F91,'3. Maankäytön muutos'!$D70-'3. Maankäytön muutos'!F91,),)</f>
        <v>0</v>
      </c>
      <c r="D402" s="88">
        <f>IF('3. Maankäytön muutos'!$D70&gt;0,IF('3. Maankäytön muutos'!G91,'3. Maankäytön muutos'!$D70-'3. Maankäytön muutos'!G91,),)</f>
        <v>0</v>
      </c>
      <c r="E402" s="88">
        <f>IF('3. Maankäytön muutos'!$D70&gt;0,IF('3. Maankäytön muutos'!H91,'3. Maankäytön muutos'!$D70-'3. Maankäytön muutos'!H91,),)</f>
        <v>0</v>
      </c>
      <c r="F402" s="88">
        <f>IF('3. Maankäytön muutos'!$D70&gt;0,IF('3. Maankäytön muutos'!I91,'3. Maankäytön muutos'!$D70-'3. Maankäytön muutos'!I91,),)</f>
        <v>0</v>
      </c>
      <c r="G402" s="88">
        <f>IF('3. Maankäytön muutos'!$D70&gt;0,IF('3. Maankäytön muutos'!J91,'3. Maankäytön muutos'!$D70-'3. Maankäytön muutos'!J91,),)</f>
        <v>0</v>
      </c>
      <c r="H402" s="88">
        <f>IF('3. Maankäytön muutos'!$D70&gt;0,IF('3. Maankäytön muutos'!K91,'3. Maankäytön muutos'!$D70-'3. Maankäytön muutos'!K91,),)</f>
        <v>0</v>
      </c>
      <c r="I402" s="88">
        <f>IF('3. Maankäytön muutos'!$D70&gt;0,IF('3. Maankäytön muutos'!L91,'3. Maankäytön muutos'!$D70-'3. Maankäytön muutos'!L91,),)</f>
        <v>0</v>
      </c>
      <c r="J402" s="88">
        <f>IF('3. Maankäytön muutos'!$D70&gt;0,IF('3. Maankäytön muutos'!M91,'3. Maankäytön muutos'!$D70-'3. Maankäytön muutos'!M91,),)</f>
        <v>0</v>
      </c>
      <c r="K402" s="88">
        <f>IF('3. Maankäytön muutos'!$D70&gt;0,IF('3. Maankäytön muutos'!N91,'3. Maankäytön muutos'!$D70-'3. Maankäytön muutos'!N91,),)</f>
        <v>0</v>
      </c>
      <c r="L402" s="88">
        <f>IF('3. Maankäytön muutos'!$D70&gt;0,IF('3. Maankäytön muutos'!O91,'3. Maankäytön muutos'!$D70-'3. Maankäytön muutos'!O91,),)</f>
        <v>0</v>
      </c>
      <c r="M402" s="88">
        <f>IF('3. Maankäytön muutos'!$D70&gt;0,IF('3. Maankäytön muutos'!P91,'3. Maankäytön muutos'!$D70-'3. Maankäytön muutos'!P91,),)</f>
        <v>0</v>
      </c>
      <c r="N402" s="88">
        <f>IF('3. Maankäytön muutos'!$D70&gt;0,IF('3. Maankäytön muutos'!Q91,'3. Maankäytön muutos'!$D70-'3. Maankäytön muutos'!Q91,),)</f>
        <v>0</v>
      </c>
      <c r="O402" s="88">
        <f>IF('3. Maankäytön muutos'!$D70&gt;0,IF('3. Maankäytön muutos'!R91,'3. Maankäytön muutos'!$D70-'3. Maankäytön muutos'!R91,),)</f>
        <v>0</v>
      </c>
      <c r="P402" s="88">
        <f>IF('3. Maankäytön muutos'!$D70&gt;0,IF('3. Maankäytön muutos'!S91,'3. Maankäytön muutos'!$D70-'3. Maankäytön muutos'!S91,),)</f>
        <v>0</v>
      </c>
      <c r="Q402" s="88">
        <f>IF('3. Maankäytön muutos'!$D70&gt;0,IF('3. Maankäytön muutos'!T91,'3. Maankäytön muutos'!$D70-'3. Maankäytön muutos'!T91,),)</f>
        <v>0</v>
      </c>
    </row>
    <row r="403" spans="1:17">
      <c r="A403" t="s">
        <v>35</v>
      </c>
      <c r="B403" s="88">
        <f>IF('3. Maankäytön muutos'!$D71&gt;0,IF('3. Maankäytön muutos'!E92,'3. Maankäytön muutos'!$D71-'3. Maankäytön muutos'!E92,),)</f>
        <v>0</v>
      </c>
      <c r="C403" s="88">
        <f>IF('3. Maankäytön muutos'!$D71&gt;0,IF('3. Maankäytön muutos'!F92,'3. Maankäytön muutos'!$D71-'3. Maankäytön muutos'!F92,),)</f>
        <v>0</v>
      </c>
      <c r="D403" s="88">
        <f>IF('3. Maankäytön muutos'!$D71&gt;0,IF('3. Maankäytön muutos'!G92,'3. Maankäytön muutos'!$D71-'3. Maankäytön muutos'!G92,),)</f>
        <v>0</v>
      </c>
      <c r="E403" s="88">
        <f>IF('3. Maankäytön muutos'!$D71&gt;0,IF('3. Maankäytön muutos'!H92,'3. Maankäytön muutos'!$D71-'3. Maankäytön muutos'!H92,),)</f>
        <v>0</v>
      </c>
      <c r="F403" s="88">
        <f>IF('3. Maankäytön muutos'!$D71&gt;0,IF('3. Maankäytön muutos'!I92,'3. Maankäytön muutos'!$D71-'3. Maankäytön muutos'!I92,),)</f>
        <v>0</v>
      </c>
      <c r="G403" s="88">
        <f>IF('3. Maankäytön muutos'!$D71&gt;0,IF('3. Maankäytön muutos'!J92,'3. Maankäytön muutos'!$D71-'3. Maankäytön muutos'!J92,),)</f>
        <v>0</v>
      </c>
      <c r="H403" s="88">
        <f>IF('3. Maankäytön muutos'!$D71&gt;0,IF('3. Maankäytön muutos'!K92,'3. Maankäytön muutos'!$D71-'3. Maankäytön muutos'!K92,),)</f>
        <v>0</v>
      </c>
      <c r="I403" s="88">
        <f>IF('3. Maankäytön muutos'!$D71&gt;0,IF('3. Maankäytön muutos'!L92,'3. Maankäytön muutos'!$D71-'3. Maankäytön muutos'!L92,),)</f>
        <v>0</v>
      </c>
      <c r="J403" s="88">
        <f>IF('3. Maankäytön muutos'!$D71&gt;0,IF('3. Maankäytön muutos'!M92,'3. Maankäytön muutos'!$D71-'3. Maankäytön muutos'!M92,),)</f>
        <v>0</v>
      </c>
      <c r="K403" s="88">
        <f>IF('3. Maankäytön muutos'!$D71&gt;0,IF('3. Maankäytön muutos'!N92,'3. Maankäytön muutos'!$D71-'3. Maankäytön muutos'!N92,),)</f>
        <v>0</v>
      </c>
      <c r="L403" s="88">
        <f>IF('3. Maankäytön muutos'!$D71&gt;0,IF('3. Maankäytön muutos'!O92,'3. Maankäytön muutos'!$D71-'3. Maankäytön muutos'!O92,),)</f>
        <v>0</v>
      </c>
      <c r="M403" s="88">
        <f>IF('3. Maankäytön muutos'!$D71&gt;0,IF('3. Maankäytön muutos'!P92,'3. Maankäytön muutos'!$D71-'3. Maankäytön muutos'!P92,),)</f>
        <v>0</v>
      </c>
      <c r="N403" s="88">
        <f>IF('3. Maankäytön muutos'!$D71&gt;0,IF('3. Maankäytön muutos'!Q92,'3. Maankäytön muutos'!$D71-'3. Maankäytön muutos'!Q92,),)</f>
        <v>0</v>
      </c>
      <c r="O403" s="88">
        <f>IF('3. Maankäytön muutos'!$D71&gt;0,IF('3. Maankäytön muutos'!R92,'3. Maankäytön muutos'!$D71-'3. Maankäytön muutos'!R92,),)</f>
        <v>0</v>
      </c>
      <c r="P403" s="88">
        <f>IF('3. Maankäytön muutos'!$D71&gt;0,IF('3. Maankäytön muutos'!S92,'3. Maankäytön muutos'!$D71-'3. Maankäytön muutos'!S92,),)</f>
        <v>0</v>
      </c>
      <c r="Q403" s="88">
        <f>IF('3. Maankäytön muutos'!$D71&gt;0,IF('3. Maankäytön muutos'!T92,'3. Maankäytön muutos'!$D71-'3. Maankäytön muutos'!T92,),)</f>
        <v>0</v>
      </c>
    </row>
    <row r="404" spans="1:17">
      <c r="A404" t="s">
        <v>36</v>
      </c>
      <c r="B404" s="88">
        <f>IF('3. Maankäytön muutos'!$D72&gt;0,IF('3. Maankäytön muutos'!E93,'3. Maankäytön muutos'!$D72-'3. Maankäytön muutos'!E93,),)</f>
        <v>0</v>
      </c>
      <c r="C404" s="88">
        <f>IF('3. Maankäytön muutos'!$D72&gt;0,IF('3. Maankäytön muutos'!F93,'3. Maankäytön muutos'!$D72-'3. Maankäytön muutos'!F93,),)</f>
        <v>0</v>
      </c>
      <c r="D404" s="88">
        <f>IF('3. Maankäytön muutos'!$D72&gt;0,IF('3. Maankäytön muutos'!G93,'3. Maankäytön muutos'!$D72-'3. Maankäytön muutos'!G93,),)</f>
        <v>0</v>
      </c>
      <c r="E404" s="88">
        <f>IF('3. Maankäytön muutos'!$D72&gt;0,IF('3. Maankäytön muutos'!H93,'3. Maankäytön muutos'!$D72-'3. Maankäytön muutos'!H93,),)</f>
        <v>0</v>
      </c>
      <c r="F404" s="88">
        <f>IF('3. Maankäytön muutos'!$D72&gt;0,IF('3. Maankäytön muutos'!I93,'3. Maankäytön muutos'!$D72-'3. Maankäytön muutos'!I93,),)</f>
        <v>0</v>
      </c>
      <c r="G404" s="88">
        <f>IF('3. Maankäytön muutos'!$D72&gt;0,IF('3. Maankäytön muutos'!J93,'3. Maankäytön muutos'!$D72-'3. Maankäytön muutos'!J93,),)</f>
        <v>0</v>
      </c>
      <c r="H404" s="88">
        <f>IF('3. Maankäytön muutos'!$D72&gt;0,IF('3. Maankäytön muutos'!K93,'3. Maankäytön muutos'!$D72-'3. Maankäytön muutos'!K93,),)</f>
        <v>0</v>
      </c>
      <c r="I404" s="88">
        <f>IF('3. Maankäytön muutos'!$D72&gt;0,IF('3. Maankäytön muutos'!L93,'3. Maankäytön muutos'!$D72-'3. Maankäytön muutos'!L93,),)</f>
        <v>0</v>
      </c>
      <c r="J404" s="88">
        <f>IF('3. Maankäytön muutos'!$D72&gt;0,IF('3. Maankäytön muutos'!M93,'3. Maankäytön muutos'!$D72-'3. Maankäytön muutos'!M93,),)</f>
        <v>0</v>
      </c>
      <c r="K404" s="88">
        <f>IF('3. Maankäytön muutos'!$D72&gt;0,IF('3. Maankäytön muutos'!N93,'3. Maankäytön muutos'!$D72-'3. Maankäytön muutos'!N93,),)</f>
        <v>0</v>
      </c>
      <c r="L404" s="88">
        <f>IF('3. Maankäytön muutos'!$D72&gt;0,IF('3. Maankäytön muutos'!O93,'3. Maankäytön muutos'!$D72-'3. Maankäytön muutos'!O93,),)</f>
        <v>0</v>
      </c>
      <c r="M404" s="88">
        <f>IF('3. Maankäytön muutos'!$D72&gt;0,IF('3. Maankäytön muutos'!P93,'3. Maankäytön muutos'!$D72-'3. Maankäytön muutos'!P93,),)</f>
        <v>0</v>
      </c>
      <c r="N404" s="88">
        <f>IF('3. Maankäytön muutos'!$D72&gt;0,IF('3. Maankäytön muutos'!Q93,'3. Maankäytön muutos'!$D72-'3. Maankäytön muutos'!Q93,),)</f>
        <v>0</v>
      </c>
      <c r="O404" s="88">
        <f>IF('3. Maankäytön muutos'!$D72&gt;0,IF('3. Maankäytön muutos'!R93,'3. Maankäytön muutos'!$D72-'3. Maankäytön muutos'!R93,),)</f>
        <v>0</v>
      </c>
      <c r="P404" s="88">
        <f>IF('3. Maankäytön muutos'!$D72&gt;0,IF('3. Maankäytön muutos'!S93,'3. Maankäytön muutos'!$D72-'3. Maankäytön muutos'!S93,),)</f>
        <v>0</v>
      </c>
      <c r="Q404" s="88">
        <f>IF('3. Maankäytön muutos'!$D72&gt;0,IF('3. Maankäytön muutos'!T93,'3. Maankäytön muutos'!$D72-'3. Maankäytön muutos'!T93,),)</f>
        <v>0</v>
      </c>
    </row>
    <row r="405" spans="1:17">
      <c r="A405" t="s">
        <v>37</v>
      </c>
      <c r="B405" s="88">
        <f>IF('3. Maankäytön muutos'!$D73&gt;0,IF('3. Maankäytön muutos'!E94,'3. Maankäytön muutos'!$D73-'3. Maankäytön muutos'!E94,),)</f>
        <v>0</v>
      </c>
      <c r="C405" s="88">
        <f>IF('3. Maankäytön muutos'!$D73&gt;0,IF('3. Maankäytön muutos'!F94,'3. Maankäytön muutos'!$D73-'3. Maankäytön muutos'!F94,),)</f>
        <v>0</v>
      </c>
      <c r="D405" s="88">
        <f>IF('3. Maankäytön muutos'!$D73&gt;0,IF('3. Maankäytön muutos'!G94,'3. Maankäytön muutos'!$D73-'3. Maankäytön muutos'!G94,),)</f>
        <v>0</v>
      </c>
      <c r="E405" s="88">
        <f>IF('3. Maankäytön muutos'!$D73&gt;0,IF('3. Maankäytön muutos'!H94,'3. Maankäytön muutos'!$D73-'3. Maankäytön muutos'!H94,),)</f>
        <v>0</v>
      </c>
      <c r="F405" s="88">
        <f>IF('3. Maankäytön muutos'!$D73&gt;0,IF('3. Maankäytön muutos'!I94,'3. Maankäytön muutos'!$D73-'3. Maankäytön muutos'!I94,),)</f>
        <v>0</v>
      </c>
      <c r="G405" s="88">
        <f>IF('3. Maankäytön muutos'!$D73&gt;0,IF('3. Maankäytön muutos'!J94,'3. Maankäytön muutos'!$D73-'3. Maankäytön muutos'!J94,),)</f>
        <v>0</v>
      </c>
      <c r="H405" s="88">
        <f>IF('3. Maankäytön muutos'!$D73&gt;0,IF('3. Maankäytön muutos'!K94,'3. Maankäytön muutos'!$D73-'3. Maankäytön muutos'!K94,),)</f>
        <v>0</v>
      </c>
      <c r="I405" s="88">
        <f>IF('3. Maankäytön muutos'!$D73&gt;0,IF('3. Maankäytön muutos'!L94,'3. Maankäytön muutos'!$D73-'3. Maankäytön muutos'!L94,),)</f>
        <v>0</v>
      </c>
      <c r="J405" s="88">
        <f>IF('3. Maankäytön muutos'!$D73&gt;0,IF('3. Maankäytön muutos'!M94,'3. Maankäytön muutos'!$D73-'3. Maankäytön muutos'!M94,),)</f>
        <v>0</v>
      </c>
      <c r="K405" s="88">
        <f>IF('3. Maankäytön muutos'!$D73&gt;0,IF('3. Maankäytön muutos'!N94,'3. Maankäytön muutos'!$D73-'3. Maankäytön muutos'!N94,),)</f>
        <v>0</v>
      </c>
      <c r="L405" s="88">
        <f>IF('3. Maankäytön muutos'!$D73&gt;0,IF('3. Maankäytön muutos'!O94,'3. Maankäytön muutos'!$D73-'3. Maankäytön muutos'!O94,),)</f>
        <v>0</v>
      </c>
      <c r="M405" s="88">
        <f>IF('3. Maankäytön muutos'!$D73&gt;0,IF('3. Maankäytön muutos'!P94,'3. Maankäytön muutos'!$D73-'3. Maankäytön muutos'!P94,),)</f>
        <v>0</v>
      </c>
      <c r="N405" s="88">
        <f>IF('3. Maankäytön muutos'!$D73&gt;0,IF('3. Maankäytön muutos'!Q94,'3. Maankäytön muutos'!$D73-'3. Maankäytön muutos'!Q94,),)</f>
        <v>0</v>
      </c>
      <c r="O405" s="88">
        <f>IF('3. Maankäytön muutos'!$D73&gt;0,IF('3. Maankäytön muutos'!R94,'3. Maankäytön muutos'!$D73-'3. Maankäytön muutos'!R94,),)</f>
        <v>0</v>
      </c>
      <c r="P405" s="88">
        <f>IF('3. Maankäytön muutos'!$D73&gt;0,IF('3. Maankäytön muutos'!S94,'3. Maankäytön muutos'!$D73-'3. Maankäytön muutos'!S94,),)</f>
        <v>0</v>
      </c>
      <c r="Q405" s="88">
        <f>IF('3. Maankäytön muutos'!$D73&gt;0,IF('3. Maankäytön muutos'!T94,'3. Maankäytön muutos'!$D73-'3. Maankäytön muutos'!T94,),)</f>
        <v>0</v>
      </c>
    </row>
    <row r="406" spans="1:17">
      <c r="A406" t="s">
        <v>38</v>
      </c>
      <c r="B406" s="88">
        <f>IF('3. Maankäytön muutos'!$D74&gt;0,IF('3. Maankäytön muutos'!E95,'3. Maankäytön muutos'!$D74-'3. Maankäytön muutos'!E95,),)</f>
        <v>0</v>
      </c>
      <c r="C406" s="88">
        <f>IF('3. Maankäytön muutos'!$D74&gt;0,IF('3. Maankäytön muutos'!F95,'3. Maankäytön muutos'!$D74-'3. Maankäytön muutos'!F95,),)</f>
        <v>0</v>
      </c>
      <c r="D406" s="88">
        <f>IF('3. Maankäytön muutos'!$D74&gt;0,IF('3. Maankäytön muutos'!G95,'3. Maankäytön muutos'!$D74-'3. Maankäytön muutos'!G95,),)</f>
        <v>0</v>
      </c>
      <c r="E406" s="88">
        <f>IF('3. Maankäytön muutos'!$D74&gt;0,IF('3. Maankäytön muutos'!H95,'3. Maankäytön muutos'!$D74-'3. Maankäytön muutos'!H95,),)</f>
        <v>0</v>
      </c>
      <c r="F406" s="88">
        <f>IF('3. Maankäytön muutos'!$D74&gt;0,IF('3. Maankäytön muutos'!I95,'3. Maankäytön muutos'!$D74-'3. Maankäytön muutos'!I95,),)</f>
        <v>0</v>
      </c>
      <c r="G406" s="88">
        <f>IF('3. Maankäytön muutos'!$D74&gt;0,IF('3. Maankäytön muutos'!J95,'3. Maankäytön muutos'!$D74-'3. Maankäytön muutos'!J95,),)</f>
        <v>0</v>
      </c>
      <c r="H406" s="88">
        <f>IF('3. Maankäytön muutos'!$D74&gt;0,IF('3. Maankäytön muutos'!K95,'3. Maankäytön muutos'!$D74-'3. Maankäytön muutos'!K95,),)</f>
        <v>0</v>
      </c>
      <c r="I406" s="88">
        <f>IF('3. Maankäytön muutos'!$D74&gt;0,IF('3. Maankäytön muutos'!L95,'3. Maankäytön muutos'!$D74-'3. Maankäytön muutos'!L95,),)</f>
        <v>0</v>
      </c>
      <c r="J406" s="88">
        <f>IF('3. Maankäytön muutos'!$D74&gt;0,IF('3. Maankäytön muutos'!M95,'3. Maankäytön muutos'!$D74-'3. Maankäytön muutos'!M95,),)</f>
        <v>0</v>
      </c>
      <c r="K406" s="88">
        <f>IF('3. Maankäytön muutos'!$D74&gt;0,IF('3. Maankäytön muutos'!N95,'3. Maankäytön muutos'!$D74-'3. Maankäytön muutos'!N95,),)</f>
        <v>0</v>
      </c>
      <c r="L406" s="88">
        <f>IF('3. Maankäytön muutos'!$D74&gt;0,IF('3. Maankäytön muutos'!O95,'3. Maankäytön muutos'!$D74-'3. Maankäytön muutos'!O95,),)</f>
        <v>0</v>
      </c>
      <c r="M406" s="88">
        <f>IF('3. Maankäytön muutos'!$D74&gt;0,IF('3. Maankäytön muutos'!P95,'3. Maankäytön muutos'!$D74-'3. Maankäytön muutos'!P95,),)</f>
        <v>0</v>
      </c>
      <c r="N406" s="88">
        <f>IF('3. Maankäytön muutos'!$D74&gt;0,IF('3. Maankäytön muutos'!Q95,'3. Maankäytön muutos'!$D74-'3. Maankäytön muutos'!Q95,),)</f>
        <v>0</v>
      </c>
      <c r="O406" s="88">
        <f>IF('3. Maankäytön muutos'!$D74&gt;0,IF('3. Maankäytön muutos'!R95,'3. Maankäytön muutos'!$D74-'3. Maankäytön muutos'!R95,),)</f>
        <v>0</v>
      </c>
      <c r="P406" s="88">
        <f>IF('3. Maankäytön muutos'!$D74&gt;0,IF('3. Maankäytön muutos'!S95,'3. Maankäytön muutos'!$D74-'3. Maankäytön muutos'!S95,),)</f>
        <v>0</v>
      </c>
      <c r="Q406" s="88">
        <f>IF('3. Maankäytön muutos'!$D74&gt;0,IF('3. Maankäytön muutos'!T95,'3. Maankäytön muutos'!$D74-'3. Maankäytön muutos'!T95,),)</f>
        <v>0</v>
      </c>
    </row>
    <row r="407" spans="1:17">
      <c r="A407" t="s">
        <v>39</v>
      </c>
      <c r="B407" s="88">
        <f>IF('3. Maankäytön muutos'!$D75&gt;0,IF('3. Maankäytön muutos'!E96,'3. Maankäytön muutos'!$D75-'3. Maankäytön muutos'!E96,),)</f>
        <v>0</v>
      </c>
      <c r="C407" s="88">
        <f>IF('3. Maankäytön muutos'!$D75&gt;0,IF('3. Maankäytön muutos'!F96,'3. Maankäytön muutos'!$D75-'3. Maankäytön muutos'!F96,),)</f>
        <v>0</v>
      </c>
      <c r="D407" s="88">
        <f>IF('3. Maankäytön muutos'!$D75&gt;0,IF('3. Maankäytön muutos'!G96,'3. Maankäytön muutos'!$D75-'3. Maankäytön muutos'!G96,),)</f>
        <v>0</v>
      </c>
      <c r="E407" s="88">
        <f>IF('3. Maankäytön muutos'!$D75&gt;0,IF('3. Maankäytön muutos'!H96,'3. Maankäytön muutos'!$D75-'3. Maankäytön muutos'!H96,),)</f>
        <v>0</v>
      </c>
      <c r="F407" s="88">
        <f>IF('3. Maankäytön muutos'!$D75&gt;0,IF('3. Maankäytön muutos'!I96,'3. Maankäytön muutos'!$D75-'3. Maankäytön muutos'!I96,),)</f>
        <v>0</v>
      </c>
      <c r="G407" s="88">
        <f>IF('3. Maankäytön muutos'!$D75&gt;0,IF('3. Maankäytön muutos'!J96,'3. Maankäytön muutos'!$D75-'3. Maankäytön muutos'!J96,),)</f>
        <v>0</v>
      </c>
      <c r="H407" s="88">
        <f>IF('3. Maankäytön muutos'!$D75&gt;0,IF('3. Maankäytön muutos'!K96,'3. Maankäytön muutos'!$D75-'3. Maankäytön muutos'!K96,),)</f>
        <v>0</v>
      </c>
      <c r="I407" s="88">
        <f>IF('3. Maankäytön muutos'!$D75&gt;0,IF('3. Maankäytön muutos'!L96,'3. Maankäytön muutos'!$D75-'3. Maankäytön muutos'!L96,),)</f>
        <v>0</v>
      </c>
      <c r="J407" s="88">
        <f>IF('3. Maankäytön muutos'!$D75&gt;0,IF('3. Maankäytön muutos'!M96,'3. Maankäytön muutos'!$D75-'3. Maankäytön muutos'!M96,),)</f>
        <v>0</v>
      </c>
      <c r="K407" s="88">
        <f>IF('3. Maankäytön muutos'!$D75&gt;0,IF('3. Maankäytön muutos'!N96,'3. Maankäytön muutos'!$D75-'3. Maankäytön muutos'!N96,),)</f>
        <v>0</v>
      </c>
      <c r="L407" s="88">
        <f>IF('3. Maankäytön muutos'!$D75&gt;0,IF('3. Maankäytön muutos'!O96,'3. Maankäytön muutos'!$D75-'3. Maankäytön muutos'!O96,),)</f>
        <v>0</v>
      </c>
      <c r="M407" s="88">
        <f>IF('3. Maankäytön muutos'!$D75&gt;0,IF('3. Maankäytön muutos'!P96,'3. Maankäytön muutos'!$D75-'3. Maankäytön muutos'!P96,),)</f>
        <v>0</v>
      </c>
      <c r="N407" s="88">
        <f>IF('3. Maankäytön muutos'!$D75&gt;0,IF('3. Maankäytön muutos'!Q96,'3. Maankäytön muutos'!$D75-'3. Maankäytön muutos'!Q96,),)</f>
        <v>0</v>
      </c>
      <c r="O407" s="88">
        <f>IF('3. Maankäytön muutos'!$D75&gt;0,IF('3. Maankäytön muutos'!R96,'3. Maankäytön muutos'!$D75-'3. Maankäytön muutos'!R96,),)</f>
        <v>0</v>
      </c>
      <c r="P407" s="88">
        <f>IF('3. Maankäytön muutos'!$D75&gt;0,IF('3. Maankäytön muutos'!S96,'3. Maankäytön muutos'!$D75-'3. Maankäytön muutos'!S96,),)</f>
        <v>0</v>
      </c>
      <c r="Q407" s="88">
        <f>IF('3. Maankäytön muutos'!$D75&gt;0,IF('3. Maankäytön muutos'!T96,'3. Maankäytön muutos'!$D75-'3. Maankäytön muutos'!T96,),)</f>
        <v>0</v>
      </c>
    </row>
    <row r="408" spans="1:17">
      <c r="A408" t="s">
        <v>179</v>
      </c>
      <c r="B408" s="88">
        <f>IF('3. Maankäytön muutos'!$D77&gt;0,IF('3. Maankäytön muutos'!E98,'3. Maankäytön muutos'!$D77-'3. Maankäytön muutos'!E98,),)</f>
        <v>0</v>
      </c>
      <c r="C408" s="88">
        <f>IF('3. Maankäytön muutos'!$D77&gt;0,IF('3. Maankäytön muutos'!F98,'3. Maankäytön muutos'!$D77-'3. Maankäytön muutos'!F98,),)</f>
        <v>0</v>
      </c>
      <c r="D408" s="88">
        <f>IF('3. Maankäytön muutos'!$D77&gt;0,IF('3. Maankäytön muutos'!G98,'3. Maankäytön muutos'!$D77-'3. Maankäytön muutos'!G98,),)</f>
        <v>0</v>
      </c>
      <c r="E408" s="88">
        <f>IF('3. Maankäytön muutos'!$D77&gt;0,IF('3. Maankäytön muutos'!H98,'3. Maankäytön muutos'!$D77-'3. Maankäytön muutos'!H98,),)</f>
        <v>0</v>
      </c>
      <c r="F408" s="88">
        <f>IF('3. Maankäytön muutos'!$D77&gt;0,IF('3. Maankäytön muutos'!I98,'3. Maankäytön muutos'!$D77-'3. Maankäytön muutos'!I98,),)</f>
        <v>0</v>
      </c>
      <c r="G408" s="88">
        <f>IF('3. Maankäytön muutos'!$D77&gt;0,IF('3. Maankäytön muutos'!J98,'3. Maankäytön muutos'!$D77-'3. Maankäytön muutos'!J98,),)</f>
        <v>0</v>
      </c>
      <c r="H408" s="88">
        <f>IF('3. Maankäytön muutos'!$D77&gt;0,IF('3. Maankäytön muutos'!K98,'3. Maankäytön muutos'!$D77-'3. Maankäytön muutos'!K98,),)</f>
        <v>0</v>
      </c>
      <c r="I408" s="88">
        <f>IF('3. Maankäytön muutos'!$D77&gt;0,IF('3. Maankäytön muutos'!L98,'3. Maankäytön muutos'!$D77-'3. Maankäytön muutos'!L98,),)</f>
        <v>0</v>
      </c>
      <c r="J408" s="88">
        <f>IF('3. Maankäytön muutos'!$D77&gt;0,IF('3. Maankäytön muutos'!M98,'3. Maankäytön muutos'!$D77-'3. Maankäytön muutos'!M98,),)</f>
        <v>0</v>
      </c>
      <c r="K408" s="88">
        <f>IF('3. Maankäytön muutos'!$D77&gt;0,IF('3. Maankäytön muutos'!N98,'3. Maankäytön muutos'!$D77-'3. Maankäytön muutos'!N98,),)</f>
        <v>0</v>
      </c>
      <c r="L408" s="88">
        <f>IF('3. Maankäytön muutos'!$D77&gt;0,IF('3. Maankäytön muutos'!O98,'3. Maankäytön muutos'!$D77-'3. Maankäytön muutos'!O98,),)</f>
        <v>0</v>
      </c>
      <c r="M408" s="88">
        <f>IF('3. Maankäytön muutos'!$D77&gt;0,IF('3. Maankäytön muutos'!P98,'3. Maankäytön muutos'!$D77-'3. Maankäytön muutos'!P98,),)</f>
        <v>0</v>
      </c>
      <c r="N408" s="88">
        <f>IF('3. Maankäytön muutos'!$D77&gt;0,IF('3. Maankäytön muutos'!Q98,'3. Maankäytön muutos'!$D77-'3. Maankäytön muutos'!Q98,),)</f>
        <v>0</v>
      </c>
      <c r="O408" s="88">
        <f>IF('3. Maankäytön muutos'!$D77&gt;0,IF('3. Maankäytön muutos'!R98,'3. Maankäytön muutos'!$D77-'3. Maankäytön muutos'!R98,),)</f>
        <v>0</v>
      </c>
      <c r="P408" s="88">
        <f>IF('3. Maankäytön muutos'!$D77&gt;0,IF('3. Maankäytön muutos'!S98,'3. Maankäytön muutos'!$D77-'3. Maankäytön muutos'!S98,),)</f>
        <v>0</v>
      </c>
      <c r="Q408" s="88">
        <f>IF('3. Maankäytön muutos'!$D77&gt;0,IF('3. Maankäytön muutos'!T98,'3. Maankäytön muutos'!$D77-'3. Maankäytön muutos'!T98,),)</f>
        <v>0</v>
      </c>
    </row>
    <row r="409" spans="1:17">
      <c r="A409" t="s">
        <v>180</v>
      </c>
      <c r="B409" s="88">
        <f>IF('3. Maankäytön muutos'!$D78&gt;0,IF('3. Maankäytön muutos'!E99,'3. Maankäytön muutos'!$D78-'3. Maankäytön muutos'!E99,),)</f>
        <v>0</v>
      </c>
      <c r="C409" s="88">
        <f>IF('3. Maankäytön muutos'!$D78&gt;0,IF('3. Maankäytön muutos'!F99,'3. Maankäytön muutos'!$D78-'3. Maankäytön muutos'!F99,),)</f>
        <v>0</v>
      </c>
      <c r="D409" s="88">
        <f>IF('3. Maankäytön muutos'!$D78&gt;0,IF('3. Maankäytön muutos'!G99,'3. Maankäytön muutos'!$D78-'3. Maankäytön muutos'!G99,),)</f>
        <v>0</v>
      </c>
      <c r="E409" s="88">
        <f>IF('3. Maankäytön muutos'!$D78&gt;0,IF('3. Maankäytön muutos'!H99,'3. Maankäytön muutos'!$D78-'3. Maankäytön muutos'!H99,),)</f>
        <v>0</v>
      </c>
      <c r="F409" s="88">
        <f>IF('3. Maankäytön muutos'!$D78&gt;0,IF('3. Maankäytön muutos'!I99,'3. Maankäytön muutos'!$D78-'3. Maankäytön muutos'!I99,),)</f>
        <v>0</v>
      </c>
      <c r="G409" s="88">
        <f>IF('3. Maankäytön muutos'!$D78&gt;0,IF('3. Maankäytön muutos'!J99,'3. Maankäytön muutos'!$D78-'3. Maankäytön muutos'!J99,),)</f>
        <v>0</v>
      </c>
      <c r="H409" s="88">
        <f>IF('3. Maankäytön muutos'!$D78&gt;0,IF('3. Maankäytön muutos'!K99,'3. Maankäytön muutos'!$D78-'3. Maankäytön muutos'!K99,),)</f>
        <v>0</v>
      </c>
      <c r="I409" s="88">
        <f>IF('3. Maankäytön muutos'!$D78&gt;0,IF('3. Maankäytön muutos'!L99,'3. Maankäytön muutos'!$D78-'3. Maankäytön muutos'!L99,),)</f>
        <v>0</v>
      </c>
      <c r="J409" s="88">
        <f>IF('3. Maankäytön muutos'!$D78&gt;0,IF('3. Maankäytön muutos'!M99,'3. Maankäytön muutos'!$D78-'3. Maankäytön muutos'!M99,),)</f>
        <v>0</v>
      </c>
      <c r="K409" s="88">
        <f>IF('3. Maankäytön muutos'!$D78&gt;0,IF('3. Maankäytön muutos'!N99,'3. Maankäytön muutos'!$D78-'3. Maankäytön muutos'!N99,),)</f>
        <v>0</v>
      </c>
      <c r="L409" s="88">
        <f>IF('3. Maankäytön muutos'!$D78&gt;0,IF('3. Maankäytön muutos'!O99,'3. Maankäytön muutos'!$D78-'3. Maankäytön muutos'!O99,),)</f>
        <v>0</v>
      </c>
      <c r="M409" s="88">
        <f>IF('3. Maankäytön muutos'!$D78&gt;0,IF('3. Maankäytön muutos'!P99,'3. Maankäytön muutos'!$D78-'3. Maankäytön muutos'!P99,),)</f>
        <v>0</v>
      </c>
      <c r="N409" s="88">
        <f>IF('3. Maankäytön muutos'!$D78&gt;0,IF('3. Maankäytön muutos'!Q99,'3. Maankäytön muutos'!$D78-'3. Maankäytön muutos'!Q99,),)</f>
        <v>0</v>
      </c>
      <c r="O409" s="88">
        <f>IF('3. Maankäytön muutos'!$D78&gt;0,IF('3. Maankäytön muutos'!R99,'3. Maankäytön muutos'!$D78-'3. Maankäytön muutos'!R99,),)</f>
        <v>0</v>
      </c>
      <c r="P409" s="88">
        <f>IF('3. Maankäytön muutos'!$D78&gt;0,IF('3. Maankäytön muutos'!S99,'3. Maankäytön muutos'!$D78-'3. Maankäytön muutos'!S99,),)</f>
        <v>0</v>
      </c>
      <c r="Q409" s="88">
        <f>IF('3. Maankäytön muutos'!$D78&gt;0,IF('3. Maankäytön muutos'!T99,'3. Maankäytön muutos'!$D78-'3. Maankäytön muutos'!T99,),)</f>
        <v>0</v>
      </c>
    </row>
    <row r="410" spans="1:17">
      <c r="A410" t="s">
        <v>27</v>
      </c>
      <c r="B410" s="88">
        <f>IF('3. Maankäytön muutos'!$D79&gt;0,IF('3. Maankäytön muutos'!E100,'3. Maankäytön muutos'!$D79-'3. Maankäytön muutos'!E100,),)</f>
        <v>0</v>
      </c>
      <c r="C410" s="88">
        <f>IF('3. Maankäytön muutos'!$D79&gt;0,IF('3. Maankäytön muutos'!F100,'3. Maankäytön muutos'!$D79-'3. Maankäytön muutos'!F100,),)</f>
        <v>0</v>
      </c>
      <c r="D410" s="88">
        <f>IF('3. Maankäytön muutos'!$D79&gt;0,IF('3. Maankäytön muutos'!G100,'3. Maankäytön muutos'!$D79-'3. Maankäytön muutos'!G100,),)</f>
        <v>0</v>
      </c>
      <c r="E410" s="88">
        <f>IF('3. Maankäytön muutos'!$D79&gt;0,IF('3. Maankäytön muutos'!H100,'3. Maankäytön muutos'!$D79-'3. Maankäytön muutos'!H100,),)</f>
        <v>0</v>
      </c>
      <c r="F410" s="88">
        <f>IF('3. Maankäytön muutos'!$D79&gt;0,IF('3. Maankäytön muutos'!I100,'3. Maankäytön muutos'!$D79-'3. Maankäytön muutos'!I100,),)</f>
        <v>0</v>
      </c>
      <c r="G410" s="88">
        <f>IF('3. Maankäytön muutos'!$D79&gt;0,IF('3. Maankäytön muutos'!J100,'3. Maankäytön muutos'!$D79-'3. Maankäytön muutos'!J100,),)</f>
        <v>0</v>
      </c>
      <c r="H410" s="88">
        <f>IF('3. Maankäytön muutos'!$D79&gt;0,IF('3. Maankäytön muutos'!K100,'3. Maankäytön muutos'!$D79-'3. Maankäytön muutos'!K100,),)</f>
        <v>0</v>
      </c>
      <c r="I410" s="88">
        <f>IF('3. Maankäytön muutos'!$D79&gt;0,IF('3. Maankäytön muutos'!L100,'3. Maankäytön muutos'!$D79-'3. Maankäytön muutos'!L100,),)</f>
        <v>0</v>
      </c>
      <c r="J410" s="88">
        <f>IF('3. Maankäytön muutos'!$D79&gt;0,IF('3. Maankäytön muutos'!M100,'3. Maankäytön muutos'!$D79-'3. Maankäytön muutos'!M100,),)</f>
        <v>0</v>
      </c>
      <c r="K410" s="88">
        <f>IF('3. Maankäytön muutos'!$D79&gt;0,IF('3. Maankäytön muutos'!N100,'3. Maankäytön muutos'!$D79-'3. Maankäytön muutos'!N100,),)</f>
        <v>0</v>
      </c>
      <c r="L410" s="88">
        <f>IF('3. Maankäytön muutos'!$D79&gt;0,IF('3. Maankäytön muutos'!O100,'3. Maankäytön muutos'!$D79-'3. Maankäytön muutos'!O100,),)</f>
        <v>0</v>
      </c>
      <c r="M410" s="88">
        <f>IF('3. Maankäytön muutos'!$D79&gt;0,IF('3. Maankäytön muutos'!P100,'3. Maankäytön muutos'!$D79-'3. Maankäytön muutos'!P100,),)</f>
        <v>0</v>
      </c>
      <c r="N410" s="88">
        <f>IF('3. Maankäytön muutos'!$D79&gt;0,IF('3. Maankäytön muutos'!Q100,'3. Maankäytön muutos'!$D79-'3. Maankäytön muutos'!Q100,),)</f>
        <v>0</v>
      </c>
      <c r="O410" s="88">
        <f>IF('3. Maankäytön muutos'!$D79&gt;0,IF('3. Maankäytön muutos'!R100,'3. Maankäytön muutos'!$D79-'3. Maankäytön muutos'!R100,),)</f>
        <v>0</v>
      </c>
      <c r="P410" s="88">
        <f>IF('3. Maankäytön muutos'!$D79&gt;0,IF('3. Maankäytön muutos'!S100,'3. Maankäytön muutos'!$D79-'3. Maankäytön muutos'!S100,),)</f>
        <v>0</v>
      </c>
      <c r="Q410" s="88">
        <f>IF('3. Maankäytön muutos'!$D79&gt;0,IF('3. Maankäytön muutos'!T100,'3. Maankäytön muutos'!$D79-'3. Maankäytön muutos'!T100,),)</f>
        <v>0</v>
      </c>
    </row>
    <row r="412" spans="1:17">
      <c r="A412">
        <f>'2. Perustiedot'!$D$18</f>
        <v>0</v>
      </c>
    </row>
    <row r="413" spans="1:17">
      <c r="B413" t="s">
        <v>28</v>
      </c>
      <c r="C413" t="s">
        <v>29</v>
      </c>
      <c r="D413" t="s">
        <v>30</v>
      </c>
      <c r="E413" t="s">
        <v>174</v>
      </c>
      <c r="F413" t="s">
        <v>32</v>
      </c>
      <c r="G413" t="s">
        <v>33</v>
      </c>
      <c r="H413" t="s">
        <v>40</v>
      </c>
      <c r="I413" t="s">
        <v>34</v>
      </c>
      <c r="J413" t="s">
        <v>35</v>
      </c>
      <c r="K413" t="s">
        <v>36</v>
      </c>
      <c r="L413" t="s">
        <v>37</v>
      </c>
      <c r="M413" t="s">
        <v>38</v>
      </c>
      <c r="N413" t="s">
        <v>39</v>
      </c>
      <c r="O413" t="s">
        <v>179</v>
      </c>
      <c r="P413" t="s">
        <v>180</v>
      </c>
      <c r="Q413" t="s">
        <v>189</v>
      </c>
    </row>
    <row r="414" spans="1:17">
      <c r="A414" t="s">
        <v>28</v>
      </c>
      <c r="B414" s="88">
        <f>IF('3. Maankäytön muutos'!$D63&gt;0,IF('3. Maankäytön muutos'!E105,'3. Maankäytön muutos'!$D63-'3. Maankäytön muutos'!E105,),)</f>
        <v>0</v>
      </c>
      <c r="C414" s="88">
        <f>IF('3. Maankäytön muutos'!$D63&gt;0,IF('3. Maankäytön muutos'!F105,'3. Maankäytön muutos'!$D63-'3. Maankäytön muutos'!F105,),)</f>
        <v>0</v>
      </c>
      <c r="D414" s="88">
        <f>IF('3. Maankäytön muutos'!$D63&gt;0,IF('3. Maankäytön muutos'!G105,'3. Maankäytön muutos'!$D63-'3. Maankäytön muutos'!G105,),)</f>
        <v>0</v>
      </c>
      <c r="E414" s="88">
        <f>IF('3. Maankäytön muutos'!$D63&gt;0,IF('3. Maankäytön muutos'!H105,'3. Maankäytön muutos'!$D63-'3. Maankäytön muutos'!H105,),)</f>
        <v>0</v>
      </c>
      <c r="F414" s="88">
        <f>IF('3. Maankäytön muutos'!$D63&gt;0,IF('3. Maankäytön muutos'!I105,'3. Maankäytön muutos'!$D63-'3. Maankäytön muutos'!I105,),)</f>
        <v>0</v>
      </c>
      <c r="G414" s="88">
        <f>IF('3. Maankäytön muutos'!$D63&gt;0,IF('3. Maankäytön muutos'!J105,'3. Maankäytön muutos'!$D63-'3. Maankäytön muutos'!J105,),)</f>
        <v>0</v>
      </c>
      <c r="H414" s="88">
        <f>IF('3. Maankäytön muutos'!$D63&gt;0,IF('3. Maankäytön muutos'!K105,'3. Maankäytön muutos'!$D63-'3. Maankäytön muutos'!K105,),)</f>
        <v>0</v>
      </c>
      <c r="I414" s="88">
        <f>IF('3. Maankäytön muutos'!$D63&gt;0,IF('3. Maankäytön muutos'!L105,'3. Maankäytön muutos'!$D63-'3. Maankäytön muutos'!L105,),)</f>
        <v>0</v>
      </c>
      <c r="J414" s="88">
        <f>IF('3. Maankäytön muutos'!$D63&gt;0,IF('3. Maankäytön muutos'!M105,'3. Maankäytön muutos'!$D63-'3. Maankäytön muutos'!M105,),)</f>
        <v>0</v>
      </c>
      <c r="K414" s="88">
        <f>IF('3. Maankäytön muutos'!$D63&gt;0,IF('3. Maankäytön muutos'!N105,'3. Maankäytön muutos'!$D63-'3. Maankäytön muutos'!N105,),)</f>
        <v>0</v>
      </c>
      <c r="L414" s="88">
        <f>IF('3. Maankäytön muutos'!$D63&gt;0,IF('3. Maankäytön muutos'!O105,'3. Maankäytön muutos'!$D63-'3. Maankäytön muutos'!O105,),)</f>
        <v>0</v>
      </c>
      <c r="M414" s="88">
        <f>IF('3. Maankäytön muutos'!$D63&gt;0,IF('3. Maankäytön muutos'!P105,'3. Maankäytön muutos'!$D63-'3. Maankäytön muutos'!P105,),)</f>
        <v>0</v>
      </c>
      <c r="N414" s="88">
        <f>IF('3. Maankäytön muutos'!$D63&gt;0,IF('3. Maankäytön muutos'!Q105,'3. Maankäytön muutos'!$D63-'3. Maankäytön muutos'!Q105,),)</f>
        <v>0</v>
      </c>
      <c r="O414" s="88">
        <f>IF('3. Maankäytön muutos'!$D63&gt;0,IF('3. Maankäytön muutos'!R105,'3. Maankäytön muutos'!$D63-'3. Maankäytön muutos'!R105,),)</f>
        <v>0</v>
      </c>
      <c r="P414" s="88">
        <f>IF('3. Maankäytön muutos'!$D63&gt;0,IF('3. Maankäytön muutos'!S105,'3. Maankäytön muutos'!$D63-'3. Maankäytön muutos'!S105,),)</f>
        <v>0</v>
      </c>
      <c r="Q414" s="88">
        <f>IF('3. Maankäytön muutos'!$D63&gt;0,IF('3. Maankäytön muutos'!T105,'3. Maankäytön muutos'!$D63-'3. Maankäytön muutos'!T105,),)</f>
        <v>0</v>
      </c>
    </row>
    <row r="415" spans="1:17">
      <c r="A415" t="s">
        <v>29</v>
      </c>
      <c r="B415" s="88">
        <f>IF('3. Maankäytön muutos'!$D64&gt;0,IF('3. Maankäytön muutos'!E106,'3. Maankäytön muutos'!$D64-'3. Maankäytön muutos'!E106,),)</f>
        <v>0</v>
      </c>
      <c r="C415" s="88">
        <f>IF('3. Maankäytön muutos'!$D64&gt;0,IF('3. Maankäytön muutos'!F106,'3. Maankäytön muutos'!$D64-'3. Maankäytön muutos'!F106,),)</f>
        <v>0</v>
      </c>
      <c r="D415" s="88">
        <f>IF('3. Maankäytön muutos'!$D64&gt;0,IF('3. Maankäytön muutos'!G106,'3. Maankäytön muutos'!$D64-'3. Maankäytön muutos'!G106,),)</f>
        <v>0</v>
      </c>
      <c r="E415" s="88">
        <f>IF('3. Maankäytön muutos'!$D64&gt;0,IF('3. Maankäytön muutos'!H106,'3. Maankäytön muutos'!$D64-'3. Maankäytön muutos'!H106,),)</f>
        <v>0</v>
      </c>
      <c r="F415" s="88">
        <f>IF('3. Maankäytön muutos'!$D64&gt;0,IF('3. Maankäytön muutos'!I106,'3. Maankäytön muutos'!$D64-'3. Maankäytön muutos'!I106,),)</f>
        <v>0</v>
      </c>
      <c r="G415" s="88">
        <f>IF('3. Maankäytön muutos'!$D64&gt;0,IF('3. Maankäytön muutos'!J106,'3. Maankäytön muutos'!$D64-'3. Maankäytön muutos'!J106,),)</f>
        <v>0</v>
      </c>
      <c r="H415" s="88">
        <f>IF('3. Maankäytön muutos'!$D64&gt;0,IF('3. Maankäytön muutos'!K106,'3. Maankäytön muutos'!$D64-'3. Maankäytön muutos'!K106,),)</f>
        <v>0</v>
      </c>
      <c r="I415" s="88">
        <f>IF('3. Maankäytön muutos'!$D64&gt;0,IF('3. Maankäytön muutos'!L106,'3. Maankäytön muutos'!$D64-'3. Maankäytön muutos'!L106,),)</f>
        <v>0</v>
      </c>
      <c r="J415" s="88">
        <f>IF('3. Maankäytön muutos'!$D64&gt;0,IF('3. Maankäytön muutos'!M106,'3. Maankäytön muutos'!$D64-'3. Maankäytön muutos'!M106,),)</f>
        <v>0</v>
      </c>
      <c r="K415" s="88">
        <f>IF('3. Maankäytön muutos'!$D64&gt;0,IF('3. Maankäytön muutos'!N106,'3. Maankäytön muutos'!$D64-'3. Maankäytön muutos'!N106,),)</f>
        <v>0</v>
      </c>
      <c r="L415" s="88">
        <f>IF('3. Maankäytön muutos'!$D64&gt;0,IF('3. Maankäytön muutos'!O106,'3. Maankäytön muutos'!$D64-'3. Maankäytön muutos'!O106,),)</f>
        <v>0</v>
      </c>
      <c r="M415" s="88">
        <f>IF('3. Maankäytön muutos'!$D64&gt;0,IF('3. Maankäytön muutos'!P106,'3. Maankäytön muutos'!$D64-'3. Maankäytön muutos'!P106,),)</f>
        <v>0</v>
      </c>
      <c r="N415" s="88">
        <f>IF('3. Maankäytön muutos'!$D64&gt;0,IF('3. Maankäytön muutos'!Q106,'3. Maankäytön muutos'!$D64-'3. Maankäytön muutos'!Q106,),)</f>
        <v>0</v>
      </c>
      <c r="O415" s="88">
        <f>IF('3. Maankäytön muutos'!$D64&gt;0,IF('3. Maankäytön muutos'!R106,'3. Maankäytön muutos'!$D64-'3. Maankäytön muutos'!R106,),)</f>
        <v>0</v>
      </c>
      <c r="P415" s="88">
        <f>IF('3. Maankäytön muutos'!$D64&gt;0,IF('3. Maankäytön muutos'!S106,'3. Maankäytön muutos'!$D64-'3. Maankäytön muutos'!S106,),)</f>
        <v>0</v>
      </c>
      <c r="Q415" s="88">
        <f>IF('3. Maankäytön muutos'!$D64&gt;0,IF('3. Maankäytön muutos'!T106,'3. Maankäytön muutos'!$D64-'3. Maankäytön muutos'!T106,),)</f>
        <v>0</v>
      </c>
    </row>
    <row r="416" spans="1:17">
      <c r="A416" t="s">
        <v>30</v>
      </c>
      <c r="B416" s="88">
        <f>IF('3. Maankäytön muutos'!$D65&gt;0,IF('3. Maankäytön muutos'!E107,'3. Maankäytön muutos'!$D65-'3. Maankäytön muutos'!E107,),)</f>
        <v>0</v>
      </c>
      <c r="C416" s="88">
        <f>IF('3. Maankäytön muutos'!$D65&gt;0,IF('3. Maankäytön muutos'!F107,'3. Maankäytön muutos'!$D65-'3. Maankäytön muutos'!F107,),)</f>
        <v>0</v>
      </c>
      <c r="D416" s="88">
        <f>IF('3. Maankäytön muutos'!$D65&gt;0,IF('3. Maankäytön muutos'!G107,'3. Maankäytön muutos'!$D65-'3. Maankäytön muutos'!G107,),)</f>
        <v>0</v>
      </c>
      <c r="E416" s="88">
        <f>IF('3. Maankäytön muutos'!$D65&gt;0,IF('3. Maankäytön muutos'!H107,'3. Maankäytön muutos'!$D65-'3. Maankäytön muutos'!H107,),)</f>
        <v>0</v>
      </c>
      <c r="F416" s="88">
        <f>IF('3. Maankäytön muutos'!$D65&gt;0,IF('3. Maankäytön muutos'!I107,'3. Maankäytön muutos'!$D65-'3. Maankäytön muutos'!I107,),)</f>
        <v>0</v>
      </c>
      <c r="G416" s="88">
        <f>IF('3. Maankäytön muutos'!$D65&gt;0,IF('3. Maankäytön muutos'!J107,'3. Maankäytön muutos'!$D65-'3. Maankäytön muutos'!J107,),)</f>
        <v>0</v>
      </c>
      <c r="H416" s="88">
        <f>IF('3. Maankäytön muutos'!$D65&gt;0,IF('3. Maankäytön muutos'!K107,'3. Maankäytön muutos'!$D65-'3. Maankäytön muutos'!K107,),)</f>
        <v>0</v>
      </c>
      <c r="I416" s="88">
        <f>IF('3. Maankäytön muutos'!$D65&gt;0,IF('3. Maankäytön muutos'!L107,'3. Maankäytön muutos'!$D65-'3. Maankäytön muutos'!L107,),)</f>
        <v>0</v>
      </c>
      <c r="J416" s="88">
        <f>IF('3. Maankäytön muutos'!$D65&gt;0,IF('3. Maankäytön muutos'!M107,'3. Maankäytön muutos'!$D65-'3. Maankäytön muutos'!M107,),)</f>
        <v>0</v>
      </c>
      <c r="K416" s="88">
        <f>IF('3. Maankäytön muutos'!$D65&gt;0,IF('3. Maankäytön muutos'!N107,'3. Maankäytön muutos'!$D65-'3. Maankäytön muutos'!N107,),)</f>
        <v>0</v>
      </c>
      <c r="L416" s="88">
        <f>IF('3. Maankäytön muutos'!$D65&gt;0,IF('3. Maankäytön muutos'!O107,'3. Maankäytön muutos'!$D65-'3. Maankäytön muutos'!O107,),)</f>
        <v>0</v>
      </c>
      <c r="M416" s="88">
        <f>IF('3. Maankäytön muutos'!$D65&gt;0,IF('3. Maankäytön muutos'!P107,'3. Maankäytön muutos'!$D65-'3. Maankäytön muutos'!P107,),)</f>
        <v>0</v>
      </c>
      <c r="N416" s="88">
        <f>IF('3. Maankäytön muutos'!$D65&gt;0,IF('3. Maankäytön muutos'!Q107,'3. Maankäytön muutos'!$D65-'3. Maankäytön muutos'!Q107,),)</f>
        <v>0</v>
      </c>
      <c r="O416" s="88">
        <f>IF('3. Maankäytön muutos'!$D65&gt;0,IF('3. Maankäytön muutos'!R107,'3. Maankäytön muutos'!$D65-'3. Maankäytön muutos'!R107,),)</f>
        <v>0</v>
      </c>
      <c r="P416" s="88">
        <f>IF('3. Maankäytön muutos'!$D65&gt;0,IF('3. Maankäytön muutos'!S107,'3. Maankäytön muutos'!$D65-'3. Maankäytön muutos'!S107,),)</f>
        <v>0</v>
      </c>
      <c r="Q416" s="88">
        <f>IF('3. Maankäytön muutos'!$D65&gt;0,IF('3. Maankäytön muutos'!T107,'3. Maankäytön muutos'!$D65-'3. Maankäytön muutos'!T107,),)</f>
        <v>0</v>
      </c>
    </row>
    <row r="417" spans="1:17">
      <c r="A417" t="s">
        <v>174</v>
      </c>
      <c r="B417" s="88">
        <f>IF('3. Maankäytön muutos'!$D66&gt;0,IF('3. Maankäytön muutos'!E108,'3. Maankäytön muutos'!$D66-'3. Maankäytön muutos'!E108,),)</f>
        <v>0</v>
      </c>
      <c r="C417" s="88">
        <f>IF('3. Maankäytön muutos'!$D66&gt;0,IF('3. Maankäytön muutos'!F108,'3. Maankäytön muutos'!$D66-'3. Maankäytön muutos'!F108,),)</f>
        <v>0</v>
      </c>
      <c r="D417" s="88">
        <f>IF('3. Maankäytön muutos'!$D66&gt;0,IF('3. Maankäytön muutos'!G108,'3. Maankäytön muutos'!$D66-'3. Maankäytön muutos'!G108,),)</f>
        <v>0</v>
      </c>
      <c r="E417" s="88">
        <f>IF('3. Maankäytön muutos'!$D66&gt;0,IF('3. Maankäytön muutos'!H108,'3. Maankäytön muutos'!$D66-'3. Maankäytön muutos'!H108,),)</f>
        <v>0</v>
      </c>
      <c r="F417" s="88">
        <f>IF('3. Maankäytön muutos'!$D66&gt;0,IF('3. Maankäytön muutos'!I108,'3. Maankäytön muutos'!$D66-'3. Maankäytön muutos'!I108,),)</f>
        <v>0</v>
      </c>
      <c r="G417" s="88">
        <f>IF('3. Maankäytön muutos'!$D66&gt;0,IF('3. Maankäytön muutos'!J108,'3. Maankäytön muutos'!$D66-'3. Maankäytön muutos'!J108,),)</f>
        <v>0</v>
      </c>
      <c r="H417" s="88">
        <f>IF('3. Maankäytön muutos'!$D66&gt;0,IF('3. Maankäytön muutos'!K108,'3. Maankäytön muutos'!$D66-'3. Maankäytön muutos'!K108,),)</f>
        <v>0</v>
      </c>
      <c r="I417" s="88">
        <f>IF('3. Maankäytön muutos'!$D66&gt;0,IF('3. Maankäytön muutos'!L108,'3. Maankäytön muutos'!$D66-'3. Maankäytön muutos'!L108,),)</f>
        <v>0</v>
      </c>
      <c r="J417" s="88">
        <f>IF('3. Maankäytön muutos'!$D66&gt;0,IF('3. Maankäytön muutos'!M108,'3. Maankäytön muutos'!$D66-'3. Maankäytön muutos'!M108,),)</f>
        <v>0</v>
      </c>
      <c r="K417" s="88">
        <f>IF('3. Maankäytön muutos'!$D66&gt;0,IF('3. Maankäytön muutos'!N108,'3. Maankäytön muutos'!$D66-'3. Maankäytön muutos'!N108,),)</f>
        <v>0</v>
      </c>
      <c r="L417" s="88">
        <f>IF('3. Maankäytön muutos'!$D66&gt;0,IF('3. Maankäytön muutos'!O108,'3. Maankäytön muutos'!$D66-'3. Maankäytön muutos'!O108,),)</f>
        <v>0</v>
      </c>
      <c r="M417" s="88">
        <f>IF('3. Maankäytön muutos'!$D66&gt;0,IF('3. Maankäytön muutos'!P108,'3. Maankäytön muutos'!$D66-'3. Maankäytön muutos'!P108,),)</f>
        <v>0</v>
      </c>
      <c r="N417" s="88">
        <f>IF('3. Maankäytön muutos'!$D66&gt;0,IF('3. Maankäytön muutos'!Q108,'3. Maankäytön muutos'!$D66-'3. Maankäytön muutos'!Q108,),)</f>
        <v>0</v>
      </c>
      <c r="O417" s="88">
        <f>IF('3. Maankäytön muutos'!$D66&gt;0,IF('3. Maankäytön muutos'!R108,'3. Maankäytön muutos'!$D66-'3. Maankäytön muutos'!R108,),)</f>
        <v>0</v>
      </c>
      <c r="P417" s="88">
        <f>IF('3. Maankäytön muutos'!$D66&gt;0,IF('3. Maankäytön muutos'!S108,'3. Maankäytön muutos'!$D66-'3. Maankäytön muutos'!S108,),)</f>
        <v>0</v>
      </c>
      <c r="Q417" s="88">
        <f>IF('3. Maankäytön muutos'!$D66&gt;0,IF('3. Maankäytön muutos'!T108,'3. Maankäytön muutos'!$D66-'3. Maankäytön muutos'!T108,),)</f>
        <v>0</v>
      </c>
    </row>
    <row r="418" spans="1:17">
      <c r="A418" t="s">
        <v>32</v>
      </c>
      <c r="B418" s="88">
        <f>IF('3. Maankäytön muutos'!$D67&gt;0,IF('3. Maankäytön muutos'!E109,'3. Maankäytön muutos'!$D67-'3. Maankäytön muutos'!E109,),)</f>
        <v>0</v>
      </c>
      <c r="C418" s="88">
        <f>IF('3. Maankäytön muutos'!$D67&gt;0,IF('3. Maankäytön muutos'!F109,'3. Maankäytön muutos'!$D67-'3. Maankäytön muutos'!F109,),)</f>
        <v>0</v>
      </c>
      <c r="D418" s="88">
        <f>IF('3. Maankäytön muutos'!$D67&gt;0,IF('3. Maankäytön muutos'!G109,'3. Maankäytön muutos'!$D67-'3. Maankäytön muutos'!G109,),)</f>
        <v>0</v>
      </c>
      <c r="E418" s="88">
        <f>IF('3. Maankäytön muutos'!$D67&gt;0,IF('3. Maankäytön muutos'!H109,'3. Maankäytön muutos'!$D67-'3. Maankäytön muutos'!H109,),)</f>
        <v>0</v>
      </c>
      <c r="F418" s="88">
        <f>IF('3. Maankäytön muutos'!$D67&gt;0,IF('3. Maankäytön muutos'!I109,'3. Maankäytön muutos'!$D67-'3. Maankäytön muutos'!I109,),)</f>
        <v>0</v>
      </c>
      <c r="G418" s="88">
        <f>IF('3. Maankäytön muutos'!$D67&gt;0,IF('3. Maankäytön muutos'!J109,'3. Maankäytön muutos'!$D67-'3. Maankäytön muutos'!J109,),)</f>
        <v>0</v>
      </c>
      <c r="H418" s="88">
        <f>IF('3. Maankäytön muutos'!$D67&gt;0,IF('3. Maankäytön muutos'!K109,'3. Maankäytön muutos'!$D67-'3. Maankäytön muutos'!K109,),)</f>
        <v>0</v>
      </c>
      <c r="I418" s="88">
        <f>IF('3. Maankäytön muutos'!$D67&gt;0,IF('3. Maankäytön muutos'!L109,'3. Maankäytön muutos'!$D67-'3. Maankäytön muutos'!L109,),)</f>
        <v>0</v>
      </c>
      <c r="J418" s="88">
        <f>IF('3. Maankäytön muutos'!$D67&gt;0,IF('3. Maankäytön muutos'!M109,'3. Maankäytön muutos'!$D67-'3. Maankäytön muutos'!M109,),)</f>
        <v>0</v>
      </c>
      <c r="K418" s="88">
        <f>IF('3. Maankäytön muutos'!$D67&gt;0,IF('3. Maankäytön muutos'!N109,'3. Maankäytön muutos'!$D67-'3. Maankäytön muutos'!N109,),)</f>
        <v>0</v>
      </c>
      <c r="L418" s="88">
        <f>IF('3. Maankäytön muutos'!$D67&gt;0,IF('3. Maankäytön muutos'!O109,'3. Maankäytön muutos'!$D67-'3. Maankäytön muutos'!O109,),)</f>
        <v>0</v>
      </c>
      <c r="M418" s="88">
        <f>IF('3. Maankäytön muutos'!$D67&gt;0,IF('3. Maankäytön muutos'!P109,'3. Maankäytön muutos'!$D67-'3. Maankäytön muutos'!P109,),)</f>
        <v>0</v>
      </c>
      <c r="N418" s="88">
        <f>IF('3. Maankäytön muutos'!$D67&gt;0,IF('3. Maankäytön muutos'!Q109,'3. Maankäytön muutos'!$D67-'3. Maankäytön muutos'!Q109,),)</f>
        <v>0</v>
      </c>
      <c r="O418" s="88">
        <f>IF('3. Maankäytön muutos'!$D67&gt;0,IF('3. Maankäytön muutos'!R109,'3. Maankäytön muutos'!$D67-'3. Maankäytön muutos'!R109,),)</f>
        <v>0</v>
      </c>
      <c r="P418" s="88">
        <f>IF('3. Maankäytön muutos'!$D67&gt;0,IF('3. Maankäytön muutos'!S109,'3. Maankäytön muutos'!$D67-'3. Maankäytön muutos'!S109,),)</f>
        <v>0</v>
      </c>
      <c r="Q418" s="88">
        <f>IF('3. Maankäytön muutos'!$D67&gt;0,IF('3. Maankäytön muutos'!T109,'3. Maankäytön muutos'!$D67-'3. Maankäytön muutos'!T109,),)</f>
        <v>0</v>
      </c>
    </row>
    <row r="419" spans="1:17">
      <c r="A419" t="s">
        <v>33</v>
      </c>
      <c r="B419" s="88">
        <f>IF('3. Maankäytön muutos'!$D68&gt;0,IF('3. Maankäytön muutos'!E110,'3. Maankäytön muutos'!$D68-'3. Maankäytön muutos'!E110,),)</f>
        <v>0</v>
      </c>
      <c r="C419" s="88">
        <f>IF('3. Maankäytön muutos'!$D68&gt;0,IF('3. Maankäytön muutos'!F110,'3. Maankäytön muutos'!$D68-'3. Maankäytön muutos'!F110,),)</f>
        <v>0</v>
      </c>
      <c r="D419" s="88">
        <f>IF('3. Maankäytön muutos'!$D68&gt;0,IF('3. Maankäytön muutos'!G110,'3. Maankäytön muutos'!$D68-'3. Maankäytön muutos'!G110,),)</f>
        <v>0</v>
      </c>
      <c r="E419" s="88">
        <f>IF('3. Maankäytön muutos'!$D68&gt;0,IF('3. Maankäytön muutos'!H110,'3. Maankäytön muutos'!$D68-'3. Maankäytön muutos'!H110,),)</f>
        <v>0</v>
      </c>
      <c r="F419" s="88">
        <f>IF('3. Maankäytön muutos'!$D68&gt;0,IF('3. Maankäytön muutos'!I110,'3. Maankäytön muutos'!$D68-'3. Maankäytön muutos'!I110,),)</f>
        <v>0</v>
      </c>
      <c r="G419" s="88">
        <f>IF('3. Maankäytön muutos'!$D68&gt;0,IF('3. Maankäytön muutos'!J110,'3. Maankäytön muutos'!$D68-'3. Maankäytön muutos'!J110,),)</f>
        <v>0</v>
      </c>
      <c r="H419" s="88">
        <f>IF('3. Maankäytön muutos'!$D68&gt;0,IF('3. Maankäytön muutos'!K110,'3. Maankäytön muutos'!$D68-'3. Maankäytön muutos'!K110,),)</f>
        <v>0</v>
      </c>
      <c r="I419" s="88">
        <f>IF('3. Maankäytön muutos'!$D68&gt;0,IF('3. Maankäytön muutos'!L110,'3. Maankäytön muutos'!$D68-'3. Maankäytön muutos'!L110,),)</f>
        <v>0</v>
      </c>
      <c r="J419" s="88">
        <f>IF('3. Maankäytön muutos'!$D68&gt;0,IF('3. Maankäytön muutos'!M110,'3. Maankäytön muutos'!$D68-'3. Maankäytön muutos'!M110,),)</f>
        <v>0</v>
      </c>
      <c r="K419" s="88">
        <f>IF('3. Maankäytön muutos'!$D68&gt;0,IF('3. Maankäytön muutos'!N110,'3. Maankäytön muutos'!$D68-'3. Maankäytön muutos'!N110,),)</f>
        <v>0</v>
      </c>
      <c r="L419" s="88">
        <f>IF('3. Maankäytön muutos'!$D68&gt;0,IF('3. Maankäytön muutos'!O110,'3. Maankäytön muutos'!$D68-'3. Maankäytön muutos'!O110,),)</f>
        <v>0</v>
      </c>
      <c r="M419" s="88">
        <f>IF('3. Maankäytön muutos'!$D68&gt;0,IF('3. Maankäytön muutos'!P110,'3. Maankäytön muutos'!$D68-'3. Maankäytön muutos'!P110,),)</f>
        <v>0</v>
      </c>
      <c r="N419" s="88">
        <f>IF('3. Maankäytön muutos'!$D68&gt;0,IF('3. Maankäytön muutos'!Q110,'3. Maankäytön muutos'!$D68-'3. Maankäytön muutos'!Q110,),)</f>
        <v>0</v>
      </c>
      <c r="O419" s="88">
        <f>IF('3. Maankäytön muutos'!$D68&gt;0,IF('3. Maankäytön muutos'!R110,'3. Maankäytön muutos'!$D68-'3. Maankäytön muutos'!R110,),)</f>
        <v>0</v>
      </c>
      <c r="P419" s="88">
        <f>IF('3. Maankäytön muutos'!$D68&gt;0,IF('3. Maankäytön muutos'!S110,'3. Maankäytön muutos'!$D68-'3. Maankäytön muutos'!S110,),)</f>
        <v>0</v>
      </c>
      <c r="Q419" s="88">
        <f>IF('3. Maankäytön muutos'!$D68&gt;0,IF('3. Maankäytön muutos'!T110,'3. Maankäytön muutos'!$D68-'3. Maankäytön muutos'!T110,),)</f>
        <v>0</v>
      </c>
    </row>
    <row r="420" spans="1:17">
      <c r="A420" t="s">
        <v>40</v>
      </c>
      <c r="B420" s="88">
        <f>IF('3. Maankäytön muutos'!$D69&gt;0,IF('3. Maankäytön muutos'!E111,'3. Maankäytön muutos'!$D69-'3. Maankäytön muutos'!E111,),)</f>
        <v>0</v>
      </c>
      <c r="C420" s="88">
        <f>IF('3. Maankäytön muutos'!$D69&gt;0,IF('3. Maankäytön muutos'!F111,'3. Maankäytön muutos'!$D69-'3. Maankäytön muutos'!F111,),)</f>
        <v>0</v>
      </c>
      <c r="D420" s="88">
        <f>IF('3. Maankäytön muutos'!$D69&gt;0,IF('3. Maankäytön muutos'!G111,'3. Maankäytön muutos'!$D69-'3. Maankäytön muutos'!G111,),)</f>
        <v>0</v>
      </c>
      <c r="E420" s="88">
        <f>IF('3. Maankäytön muutos'!$D69&gt;0,IF('3. Maankäytön muutos'!H111,'3. Maankäytön muutos'!$D69-'3. Maankäytön muutos'!H111,),)</f>
        <v>0</v>
      </c>
      <c r="F420" s="88">
        <f>IF('3. Maankäytön muutos'!$D69&gt;0,IF('3. Maankäytön muutos'!I111,'3. Maankäytön muutos'!$D69-'3. Maankäytön muutos'!I111,),)</f>
        <v>0</v>
      </c>
      <c r="G420" s="88">
        <f>IF('3. Maankäytön muutos'!$D69&gt;0,IF('3. Maankäytön muutos'!J111,'3. Maankäytön muutos'!$D69-'3. Maankäytön muutos'!J111,),)</f>
        <v>0</v>
      </c>
      <c r="H420" s="88">
        <f>IF('3. Maankäytön muutos'!$D69&gt;0,IF('3. Maankäytön muutos'!K111,'3. Maankäytön muutos'!$D69-'3. Maankäytön muutos'!K111,),)</f>
        <v>0</v>
      </c>
      <c r="I420" s="88">
        <f>IF('3. Maankäytön muutos'!$D69&gt;0,IF('3. Maankäytön muutos'!L111,'3. Maankäytön muutos'!$D69-'3. Maankäytön muutos'!L111,),)</f>
        <v>0</v>
      </c>
      <c r="J420" s="88">
        <f>IF('3. Maankäytön muutos'!$D69&gt;0,IF('3. Maankäytön muutos'!M111,'3. Maankäytön muutos'!$D69-'3. Maankäytön muutos'!M111,),)</f>
        <v>0</v>
      </c>
      <c r="K420" s="88">
        <f>IF('3. Maankäytön muutos'!$D69&gt;0,IF('3. Maankäytön muutos'!N111,'3. Maankäytön muutos'!$D69-'3. Maankäytön muutos'!N111,),)</f>
        <v>0</v>
      </c>
      <c r="L420" s="88">
        <f>IF('3. Maankäytön muutos'!$D69&gt;0,IF('3. Maankäytön muutos'!O111,'3. Maankäytön muutos'!$D69-'3. Maankäytön muutos'!O111,),)</f>
        <v>0</v>
      </c>
      <c r="M420" s="88">
        <f>IF('3. Maankäytön muutos'!$D69&gt;0,IF('3. Maankäytön muutos'!P111,'3. Maankäytön muutos'!$D69-'3. Maankäytön muutos'!P111,),)</f>
        <v>0</v>
      </c>
      <c r="N420" s="88">
        <f>IF('3. Maankäytön muutos'!$D69&gt;0,IF('3. Maankäytön muutos'!Q111,'3. Maankäytön muutos'!$D69-'3. Maankäytön muutos'!Q111,),)</f>
        <v>0</v>
      </c>
      <c r="O420" s="88">
        <f>IF('3. Maankäytön muutos'!$D69&gt;0,IF('3. Maankäytön muutos'!R111,'3. Maankäytön muutos'!$D69-'3. Maankäytön muutos'!R111,),)</f>
        <v>0</v>
      </c>
      <c r="P420" s="88">
        <f>IF('3. Maankäytön muutos'!$D69&gt;0,IF('3. Maankäytön muutos'!S111,'3. Maankäytön muutos'!$D69-'3. Maankäytön muutos'!S111,),)</f>
        <v>0</v>
      </c>
      <c r="Q420" s="88">
        <f>IF('3. Maankäytön muutos'!$D69&gt;0,IF('3. Maankäytön muutos'!T111,'3. Maankäytön muutos'!$D69-'3. Maankäytön muutos'!T111,),)</f>
        <v>0</v>
      </c>
    </row>
    <row r="421" spans="1:17">
      <c r="A421" t="s">
        <v>34</v>
      </c>
      <c r="B421" s="88">
        <f>IF('3. Maankäytön muutos'!$D70&gt;0,IF('3. Maankäytön muutos'!E112,'3. Maankäytön muutos'!$D70-'3. Maankäytön muutos'!E112,),)</f>
        <v>0</v>
      </c>
      <c r="C421" s="88">
        <f>IF('3. Maankäytön muutos'!$D70&gt;0,IF('3. Maankäytön muutos'!F112,'3. Maankäytön muutos'!$D70-'3. Maankäytön muutos'!F112,),)</f>
        <v>0</v>
      </c>
      <c r="D421" s="88">
        <f>IF('3. Maankäytön muutos'!$D70&gt;0,IF('3. Maankäytön muutos'!G112,'3. Maankäytön muutos'!$D70-'3. Maankäytön muutos'!G112,),)</f>
        <v>0</v>
      </c>
      <c r="E421" s="88">
        <f>IF('3. Maankäytön muutos'!$D70&gt;0,IF('3. Maankäytön muutos'!H112,'3. Maankäytön muutos'!$D70-'3. Maankäytön muutos'!H112,),)</f>
        <v>0</v>
      </c>
      <c r="F421" s="88">
        <f>IF('3. Maankäytön muutos'!$D70&gt;0,IF('3. Maankäytön muutos'!I112,'3. Maankäytön muutos'!$D70-'3. Maankäytön muutos'!I112,),)</f>
        <v>0</v>
      </c>
      <c r="G421" s="88">
        <f>IF('3. Maankäytön muutos'!$D70&gt;0,IF('3. Maankäytön muutos'!J112,'3. Maankäytön muutos'!$D70-'3. Maankäytön muutos'!J112,),)</f>
        <v>0</v>
      </c>
      <c r="H421" s="88">
        <f>IF('3. Maankäytön muutos'!$D70&gt;0,IF('3. Maankäytön muutos'!K112,'3. Maankäytön muutos'!$D70-'3. Maankäytön muutos'!K112,),)</f>
        <v>0</v>
      </c>
      <c r="I421" s="88">
        <f>IF('3. Maankäytön muutos'!$D70&gt;0,IF('3. Maankäytön muutos'!L112,'3. Maankäytön muutos'!$D70-'3. Maankäytön muutos'!L112,),)</f>
        <v>0</v>
      </c>
      <c r="J421" s="88">
        <f>IF('3. Maankäytön muutos'!$D70&gt;0,IF('3. Maankäytön muutos'!M112,'3. Maankäytön muutos'!$D70-'3. Maankäytön muutos'!M112,),)</f>
        <v>0</v>
      </c>
      <c r="K421" s="88">
        <f>IF('3. Maankäytön muutos'!$D70&gt;0,IF('3. Maankäytön muutos'!N112,'3. Maankäytön muutos'!$D70-'3. Maankäytön muutos'!N112,),)</f>
        <v>0</v>
      </c>
      <c r="L421" s="88">
        <f>IF('3. Maankäytön muutos'!$D70&gt;0,IF('3. Maankäytön muutos'!O112,'3. Maankäytön muutos'!$D70-'3. Maankäytön muutos'!O112,),)</f>
        <v>0</v>
      </c>
      <c r="M421" s="88">
        <f>IF('3. Maankäytön muutos'!$D70&gt;0,IF('3. Maankäytön muutos'!P112,'3. Maankäytön muutos'!$D70-'3. Maankäytön muutos'!P112,),)</f>
        <v>0</v>
      </c>
      <c r="N421" s="88">
        <f>IF('3. Maankäytön muutos'!$D70&gt;0,IF('3. Maankäytön muutos'!Q112,'3. Maankäytön muutos'!$D70-'3. Maankäytön muutos'!Q112,),)</f>
        <v>0</v>
      </c>
      <c r="O421" s="88">
        <f>IF('3. Maankäytön muutos'!$D70&gt;0,IF('3. Maankäytön muutos'!R112,'3. Maankäytön muutos'!$D70-'3. Maankäytön muutos'!R112,),)</f>
        <v>0</v>
      </c>
      <c r="P421" s="88">
        <f>IF('3. Maankäytön muutos'!$D70&gt;0,IF('3. Maankäytön muutos'!S112,'3. Maankäytön muutos'!$D70-'3. Maankäytön muutos'!S112,),)</f>
        <v>0</v>
      </c>
      <c r="Q421" s="88">
        <f>IF('3. Maankäytön muutos'!$D70&gt;0,IF('3. Maankäytön muutos'!T112,'3. Maankäytön muutos'!$D70-'3. Maankäytön muutos'!T112,),)</f>
        <v>0</v>
      </c>
    </row>
    <row r="422" spans="1:17">
      <c r="A422" t="s">
        <v>35</v>
      </c>
      <c r="B422" s="88">
        <f>IF('3. Maankäytön muutos'!$D71&gt;0,IF('3. Maankäytön muutos'!E113,'3. Maankäytön muutos'!$D71-'3. Maankäytön muutos'!E113,),)</f>
        <v>0</v>
      </c>
      <c r="C422" s="88">
        <f>IF('3. Maankäytön muutos'!$D71&gt;0,IF('3. Maankäytön muutos'!F113,'3. Maankäytön muutos'!$D71-'3. Maankäytön muutos'!F113,),)</f>
        <v>0</v>
      </c>
      <c r="D422" s="88">
        <f>IF('3. Maankäytön muutos'!$D71&gt;0,IF('3. Maankäytön muutos'!G113,'3. Maankäytön muutos'!$D71-'3. Maankäytön muutos'!G113,),)</f>
        <v>0</v>
      </c>
      <c r="E422" s="88">
        <f>IF('3. Maankäytön muutos'!$D71&gt;0,IF('3. Maankäytön muutos'!H113,'3. Maankäytön muutos'!$D71-'3. Maankäytön muutos'!H113,),)</f>
        <v>0</v>
      </c>
      <c r="F422" s="88">
        <f>IF('3. Maankäytön muutos'!$D71&gt;0,IF('3. Maankäytön muutos'!I113,'3. Maankäytön muutos'!$D71-'3. Maankäytön muutos'!I113,),)</f>
        <v>0</v>
      </c>
      <c r="G422" s="88">
        <f>IF('3. Maankäytön muutos'!$D71&gt;0,IF('3. Maankäytön muutos'!J113,'3. Maankäytön muutos'!$D71-'3. Maankäytön muutos'!J113,),)</f>
        <v>0</v>
      </c>
      <c r="H422" s="88">
        <f>IF('3. Maankäytön muutos'!$D71&gt;0,IF('3. Maankäytön muutos'!K113,'3. Maankäytön muutos'!$D71-'3. Maankäytön muutos'!K113,),)</f>
        <v>0</v>
      </c>
      <c r="I422" s="88">
        <f>IF('3. Maankäytön muutos'!$D71&gt;0,IF('3. Maankäytön muutos'!L113,'3. Maankäytön muutos'!$D71-'3. Maankäytön muutos'!L113,),)</f>
        <v>0</v>
      </c>
      <c r="J422" s="88">
        <f>IF('3. Maankäytön muutos'!$D71&gt;0,IF('3. Maankäytön muutos'!M113,'3. Maankäytön muutos'!$D71-'3. Maankäytön muutos'!M113,),)</f>
        <v>0</v>
      </c>
      <c r="K422" s="88">
        <f>IF('3. Maankäytön muutos'!$D71&gt;0,IF('3. Maankäytön muutos'!N113,'3. Maankäytön muutos'!$D71-'3. Maankäytön muutos'!N113,),)</f>
        <v>0</v>
      </c>
      <c r="L422" s="88">
        <f>IF('3. Maankäytön muutos'!$D71&gt;0,IF('3. Maankäytön muutos'!O113,'3. Maankäytön muutos'!$D71-'3. Maankäytön muutos'!O113,),)</f>
        <v>0</v>
      </c>
      <c r="M422" s="88">
        <f>IF('3. Maankäytön muutos'!$D71&gt;0,IF('3. Maankäytön muutos'!P113,'3. Maankäytön muutos'!$D71-'3. Maankäytön muutos'!P113,),)</f>
        <v>0</v>
      </c>
      <c r="N422" s="88">
        <f>IF('3. Maankäytön muutos'!$D71&gt;0,IF('3. Maankäytön muutos'!Q113,'3. Maankäytön muutos'!$D71-'3. Maankäytön muutos'!Q113,),)</f>
        <v>0</v>
      </c>
      <c r="O422" s="88">
        <f>IF('3. Maankäytön muutos'!$D71&gt;0,IF('3. Maankäytön muutos'!R113,'3. Maankäytön muutos'!$D71-'3. Maankäytön muutos'!R113,),)</f>
        <v>0</v>
      </c>
      <c r="P422" s="88">
        <f>IF('3. Maankäytön muutos'!$D71&gt;0,IF('3. Maankäytön muutos'!S113,'3. Maankäytön muutos'!$D71-'3. Maankäytön muutos'!S113,),)</f>
        <v>0</v>
      </c>
      <c r="Q422" s="88">
        <f>IF('3. Maankäytön muutos'!$D71&gt;0,IF('3. Maankäytön muutos'!T113,'3. Maankäytön muutos'!$D71-'3. Maankäytön muutos'!T113,),)</f>
        <v>0</v>
      </c>
    </row>
    <row r="423" spans="1:17">
      <c r="A423" t="s">
        <v>36</v>
      </c>
      <c r="B423" s="88">
        <f>IF('3. Maankäytön muutos'!$D72&gt;0,IF('3. Maankäytön muutos'!E114,'3. Maankäytön muutos'!$D72-'3. Maankäytön muutos'!E114,),)</f>
        <v>0</v>
      </c>
      <c r="C423" s="88">
        <f>IF('3. Maankäytön muutos'!$D72&gt;0,IF('3. Maankäytön muutos'!F114,'3. Maankäytön muutos'!$D72-'3. Maankäytön muutos'!F114,),)</f>
        <v>0</v>
      </c>
      <c r="D423" s="88">
        <f>IF('3. Maankäytön muutos'!$D72&gt;0,IF('3. Maankäytön muutos'!G114,'3. Maankäytön muutos'!$D72-'3. Maankäytön muutos'!G114,),)</f>
        <v>0</v>
      </c>
      <c r="E423" s="88">
        <f>IF('3. Maankäytön muutos'!$D72&gt;0,IF('3. Maankäytön muutos'!H114,'3. Maankäytön muutos'!$D72-'3. Maankäytön muutos'!H114,),)</f>
        <v>0</v>
      </c>
      <c r="F423" s="88">
        <f>IF('3. Maankäytön muutos'!$D72&gt;0,IF('3. Maankäytön muutos'!I114,'3. Maankäytön muutos'!$D72-'3. Maankäytön muutos'!I114,),)</f>
        <v>0</v>
      </c>
      <c r="G423" s="88">
        <f>IF('3. Maankäytön muutos'!$D72&gt;0,IF('3. Maankäytön muutos'!J114,'3. Maankäytön muutos'!$D72-'3. Maankäytön muutos'!J114,),)</f>
        <v>0</v>
      </c>
      <c r="H423" s="88">
        <f>IF('3. Maankäytön muutos'!$D72&gt;0,IF('3. Maankäytön muutos'!K114,'3. Maankäytön muutos'!$D72-'3. Maankäytön muutos'!K114,),)</f>
        <v>0</v>
      </c>
      <c r="I423" s="88">
        <f>IF('3. Maankäytön muutos'!$D72&gt;0,IF('3. Maankäytön muutos'!L114,'3. Maankäytön muutos'!$D72-'3. Maankäytön muutos'!L114,),)</f>
        <v>0</v>
      </c>
      <c r="J423" s="88">
        <f>IF('3. Maankäytön muutos'!$D72&gt;0,IF('3. Maankäytön muutos'!M114,'3. Maankäytön muutos'!$D72-'3. Maankäytön muutos'!M114,),)</f>
        <v>0</v>
      </c>
      <c r="K423" s="88">
        <f>IF('3. Maankäytön muutos'!$D72&gt;0,IF('3. Maankäytön muutos'!N114,'3. Maankäytön muutos'!$D72-'3. Maankäytön muutos'!N114,),)</f>
        <v>0</v>
      </c>
      <c r="L423" s="88">
        <f>IF('3. Maankäytön muutos'!$D72&gt;0,IF('3. Maankäytön muutos'!O114,'3. Maankäytön muutos'!$D72-'3. Maankäytön muutos'!O114,),)</f>
        <v>0</v>
      </c>
      <c r="M423" s="88">
        <f>IF('3. Maankäytön muutos'!$D72&gt;0,IF('3. Maankäytön muutos'!P114,'3. Maankäytön muutos'!$D72-'3. Maankäytön muutos'!P114,),)</f>
        <v>0</v>
      </c>
      <c r="N423" s="88">
        <f>IF('3. Maankäytön muutos'!$D72&gt;0,IF('3. Maankäytön muutos'!Q114,'3. Maankäytön muutos'!$D72-'3. Maankäytön muutos'!Q114,),)</f>
        <v>0</v>
      </c>
      <c r="O423" s="88">
        <f>IF('3. Maankäytön muutos'!$D72&gt;0,IF('3. Maankäytön muutos'!R114,'3. Maankäytön muutos'!$D72-'3. Maankäytön muutos'!R114,),)</f>
        <v>0</v>
      </c>
      <c r="P423" s="88">
        <f>IF('3. Maankäytön muutos'!$D72&gt;0,IF('3. Maankäytön muutos'!S114,'3. Maankäytön muutos'!$D72-'3. Maankäytön muutos'!S114,),)</f>
        <v>0</v>
      </c>
      <c r="Q423" s="88">
        <f>IF('3. Maankäytön muutos'!$D72&gt;0,IF('3. Maankäytön muutos'!T114,'3. Maankäytön muutos'!$D72-'3. Maankäytön muutos'!T114,),)</f>
        <v>0</v>
      </c>
    </row>
    <row r="424" spans="1:17">
      <c r="A424" t="s">
        <v>37</v>
      </c>
      <c r="B424" s="88">
        <f>IF('3. Maankäytön muutos'!$D73&gt;0,IF('3. Maankäytön muutos'!E115,'3. Maankäytön muutos'!$D73-'3. Maankäytön muutos'!E115,),)</f>
        <v>0</v>
      </c>
      <c r="C424" s="88">
        <f>IF('3. Maankäytön muutos'!$D73&gt;0,IF('3. Maankäytön muutos'!F115,'3. Maankäytön muutos'!$D73-'3. Maankäytön muutos'!F115,),)</f>
        <v>0</v>
      </c>
      <c r="D424" s="88">
        <f>IF('3. Maankäytön muutos'!$D73&gt;0,IF('3. Maankäytön muutos'!G115,'3. Maankäytön muutos'!$D73-'3. Maankäytön muutos'!G115,),)</f>
        <v>0</v>
      </c>
      <c r="E424" s="88">
        <f>IF('3. Maankäytön muutos'!$D73&gt;0,IF('3. Maankäytön muutos'!H115,'3. Maankäytön muutos'!$D73-'3. Maankäytön muutos'!H115,),)</f>
        <v>0</v>
      </c>
      <c r="F424" s="88">
        <f>IF('3. Maankäytön muutos'!$D73&gt;0,IF('3. Maankäytön muutos'!I115,'3. Maankäytön muutos'!$D73-'3. Maankäytön muutos'!I115,),)</f>
        <v>0</v>
      </c>
      <c r="G424" s="88">
        <f>IF('3. Maankäytön muutos'!$D73&gt;0,IF('3. Maankäytön muutos'!J115,'3. Maankäytön muutos'!$D73-'3. Maankäytön muutos'!J115,),)</f>
        <v>0</v>
      </c>
      <c r="H424" s="88">
        <f>IF('3. Maankäytön muutos'!$D73&gt;0,IF('3. Maankäytön muutos'!K115,'3. Maankäytön muutos'!$D73-'3. Maankäytön muutos'!K115,),)</f>
        <v>0</v>
      </c>
      <c r="I424" s="88">
        <f>IF('3. Maankäytön muutos'!$D73&gt;0,IF('3. Maankäytön muutos'!L115,'3. Maankäytön muutos'!$D73-'3. Maankäytön muutos'!L115,),)</f>
        <v>0</v>
      </c>
      <c r="J424" s="88">
        <f>IF('3. Maankäytön muutos'!$D73&gt;0,IF('3. Maankäytön muutos'!M115,'3. Maankäytön muutos'!$D73-'3. Maankäytön muutos'!M115,),)</f>
        <v>0</v>
      </c>
      <c r="K424" s="88">
        <f>IF('3. Maankäytön muutos'!$D73&gt;0,IF('3. Maankäytön muutos'!N115,'3. Maankäytön muutos'!$D73-'3. Maankäytön muutos'!N115,),)</f>
        <v>0</v>
      </c>
      <c r="L424" s="88">
        <f>IF('3. Maankäytön muutos'!$D73&gt;0,IF('3. Maankäytön muutos'!O115,'3. Maankäytön muutos'!$D73-'3. Maankäytön muutos'!O115,),)</f>
        <v>0</v>
      </c>
      <c r="M424" s="88">
        <f>IF('3. Maankäytön muutos'!$D73&gt;0,IF('3. Maankäytön muutos'!P115,'3. Maankäytön muutos'!$D73-'3. Maankäytön muutos'!P115,),)</f>
        <v>0</v>
      </c>
      <c r="N424" s="88">
        <f>IF('3. Maankäytön muutos'!$D73&gt;0,IF('3. Maankäytön muutos'!Q115,'3. Maankäytön muutos'!$D73-'3. Maankäytön muutos'!Q115,),)</f>
        <v>0</v>
      </c>
      <c r="O424" s="88">
        <f>IF('3. Maankäytön muutos'!$D73&gt;0,IF('3. Maankäytön muutos'!R115,'3. Maankäytön muutos'!$D73-'3. Maankäytön muutos'!R115,),)</f>
        <v>0</v>
      </c>
      <c r="P424" s="88">
        <f>IF('3. Maankäytön muutos'!$D73&gt;0,IF('3. Maankäytön muutos'!S115,'3. Maankäytön muutos'!$D73-'3. Maankäytön muutos'!S115,),)</f>
        <v>0</v>
      </c>
      <c r="Q424" s="88">
        <f>IF('3. Maankäytön muutos'!$D73&gt;0,IF('3. Maankäytön muutos'!T115,'3. Maankäytön muutos'!$D73-'3. Maankäytön muutos'!T115,),)</f>
        <v>0</v>
      </c>
    </row>
    <row r="425" spans="1:17">
      <c r="A425" t="s">
        <v>38</v>
      </c>
      <c r="B425" s="88">
        <f>IF('3. Maankäytön muutos'!$D74&gt;0,IF('3. Maankäytön muutos'!E116,'3. Maankäytön muutos'!$D74-'3. Maankäytön muutos'!E116,),)</f>
        <v>0</v>
      </c>
      <c r="C425" s="88">
        <f>IF('3. Maankäytön muutos'!$D74&gt;0,IF('3. Maankäytön muutos'!F116,'3. Maankäytön muutos'!$D74-'3. Maankäytön muutos'!F116,),)</f>
        <v>0</v>
      </c>
      <c r="D425" s="88">
        <f>IF('3. Maankäytön muutos'!$D74&gt;0,IF('3. Maankäytön muutos'!G116,'3. Maankäytön muutos'!$D74-'3. Maankäytön muutos'!G116,),)</f>
        <v>0</v>
      </c>
      <c r="E425" s="88">
        <f>IF('3. Maankäytön muutos'!$D74&gt;0,IF('3. Maankäytön muutos'!H116,'3. Maankäytön muutos'!$D74-'3. Maankäytön muutos'!H116,),)</f>
        <v>0</v>
      </c>
      <c r="F425" s="88">
        <f>IF('3. Maankäytön muutos'!$D74&gt;0,IF('3. Maankäytön muutos'!I116,'3. Maankäytön muutos'!$D74-'3. Maankäytön muutos'!I116,),)</f>
        <v>0</v>
      </c>
      <c r="G425" s="88">
        <f>IF('3. Maankäytön muutos'!$D74&gt;0,IF('3. Maankäytön muutos'!J116,'3. Maankäytön muutos'!$D74-'3. Maankäytön muutos'!J116,),)</f>
        <v>0</v>
      </c>
      <c r="H425" s="88">
        <f>IF('3. Maankäytön muutos'!$D74&gt;0,IF('3. Maankäytön muutos'!K116,'3. Maankäytön muutos'!$D74-'3. Maankäytön muutos'!K116,),)</f>
        <v>0</v>
      </c>
      <c r="I425" s="88">
        <f>IF('3. Maankäytön muutos'!$D74&gt;0,IF('3. Maankäytön muutos'!L116,'3. Maankäytön muutos'!$D74-'3. Maankäytön muutos'!L116,),)</f>
        <v>0</v>
      </c>
      <c r="J425" s="88">
        <f>IF('3. Maankäytön muutos'!$D74&gt;0,IF('3. Maankäytön muutos'!M116,'3. Maankäytön muutos'!$D74-'3. Maankäytön muutos'!M116,),)</f>
        <v>0</v>
      </c>
      <c r="K425" s="88">
        <f>IF('3. Maankäytön muutos'!$D74&gt;0,IF('3. Maankäytön muutos'!N116,'3. Maankäytön muutos'!$D74-'3. Maankäytön muutos'!N116,),)</f>
        <v>0</v>
      </c>
      <c r="L425" s="88">
        <f>IF('3. Maankäytön muutos'!$D74&gt;0,IF('3. Maankäytön muutos'!O116,'3. Maankäytön muutos'!$D74-'3. Maankäytön muutos'!O116,),)</f>
        <v>0</v>
      </c>
      <c r="M425" s="88">
        <f>IF('3. Maankäytön muutos'!$D74&gt;0,IF('3. Maankäytön muutos'!P116,'3. Maankäytön muutos'!$D74-'3. Maankäytön muutos'!P116,),)</f>
        <v>0</v>
      </c>
      <c r="N425" s="88">
        <f>IF('3. Maankäytön muutos'!$D74&gt;0,IF('3. Maankäytön muutos'!Q116,'3. Maankäytön muutos'!$D74-'3. Maankäytön muutos'!Q116,),)</f>
        <v>0</v>
      </c>
      <c r="O425" s="88">
        <f>IF('3. Maankäytön muutos'!$D74&gt;0,IF('3. Maankäytön muutos'!R116,'3. Maankäytön muutos'!$D74-'3. Maankäytön muutos'!R116,),)</f>
        <v>0</v>
      </c>
      <c r="P425" s="88">
        <f>IF('3. Maankäytön muutos'!$D74&gt;0,IF('3. Maankäytön muutos'!S116,'3. Maankäytön muutos'!$D74-'3. Maankäytön muutos'!S116,),)</f>
        <v>0</v>
      </c>
      <c r="Q425" s="88">
        <f>IF('3. Maankäytön muutos'!$D74&gt;0,IF('3. Maankäytön muutos'!T116,'3. Maankäytön muutos'!$D74-'3. Maankäytön muutos'!T116,),)</f>
        <v>0</v>
      </c>
    </row>
    <row r="426" spans="1:17">
      <c r="A426" t="s">
        <v>39</v>
      </c>
      <c r="B426" s="88">
        <f>IF('3. Maankäytön muutos'!$D75&gt;0,IF('3. Maankäytön muutos'!E117,'3. Maankäytön muutos'!$D75-'3. Maankäytön muutos'!E117,),)</f>
        <v>0</v>
      </c>
      <c r="C426" s="88">
        <f>IF('3. Maankäytön muutos'!$D75&gt;0,IF('3. Maankäytön muutos'!F117,'3. Maankäytön muutos'!$D75-'3. Maankäytön muutos'!F117,),)</f>
        <v>0</v>
      </c>
      <c r="D426" s="88">
        <f>IF('3. Maankäytön muutos'!$D75&gt;0,IF('3. Maankäytön muutos'!G117,'3. Maankäytön muutos'!$D75-'3. Maankäytön muutos'!G117,),)</f>
        <v>0</v>
      </c>
      <c r="E426" s="88">
        <f>IF('3. Maankäytön muutos'!$D75&gt;0,IF('3. Maankäytön muutos'!H117,'3. Maankäytön muutos'!$D75-'3. Maankäytön muutos'!H117,),)</f>
        <v>0</v>
      </c>
      <c r="F426" s="88">
        <f>IF('3. Maankäytön muutos'!$D75&gt;0,IF('3. Maankäytön muutos'!I117,'3. Maankäytön muutos'!$D75-'3. Maankäytön muutos'!I117,),)</f>
        <v>0</v>
      </c>
      <c r="G426" s="88">
        <f>IF('3. Maankäytön muutos'!$D75&gt;0,IF('3. Maankäytön muutos'!J117,'3. Maankäytön muutos'!$D75-'3. Maankäytön muutos'!J117,),)</f>
        <v>0</v>
      </c>
      <c r="H426" s="88">
        <f>IF('3. Maankäytön muutos'!$D75&gt;0,IF('3. Maankäytön muutos'!K117,'3. Maankäytön muutos'!$D75-'3. Maankäytön muutos'!K117,),)</f>
        <v>0</v>
      </c>
      <c r="I426" s="88">
        <f>IF('3. Maankäytön muutos'!$D75&gt;0,IF('3. Maankäytön muutos'!L117,'3. Maankäytön muutos'!$D75-'3. Maankäytön muutos'!L117,),)</f>
        <v>0</v>
      </c>
      <c r="J426" s="88">
        <f>IF('3. Maankäytön muutos'!$D75&gt;0,IF('3. Maankäytön muutos'!M117,'3. Maankäytön muutos'!$D75-'3. Maankäytön muutos'!M117,),)</f>
        <v>0</v>
      </c>
      <c r="K426" s="88">
        <f>IF('3. Maankäytön muutos'!$D75&gt;0,IF('3. Maankäytön muutos'!N117,'3. Maankäytön muutos'!$D75-'3. Maankäytön muutos'!N117,),)</f>
        <v>0</v>
      </c>
      <c r="L426" s="88">
        <f>IF('3. Maankäytön muutos'!$D75&gt;0,IF('3. Maankäytön muutos'!O117,'3. Maankäytön muutos'!$D75-'3. Maankäytön muutos'!O117,),)</f>
        <v>0</v>
      </c>
      <c r="M426" s="88">
        <f>IF('3. Maankäytön muutos'!$D75&gt;0,IF('3. Maankäytön muutos'!P117,'3. Maankäytön muutos'!$D75-'3. Maankäytön muutos'!P117,),)</f>
        <v>0</v>
      </c>
      <c r="N426" s="88">
        <f>IF('3. Maankäytön muutos'!$D75&gt;0,IF('3. Maankäytön muutos'!Q117,'3. Maankäytön muutos'!$D75-'3. Maankäytön muutos'!Q117,),)</f>
        <v>0</v>
      </c>
      <c r="O426" s="88">
        <f>IF('3. Maankäytön muutos'!$D75&gt;0,IF('3. Maankäytön muutos'!R117,'3. Maankäytön muutos'!$D75-'3. Maankäytön muutos'!R117,),)</f>
        <v>0</v>
      </c>
      <c r="P426" s="88">
        <f>IF('3. Maankäytön muutos'!$D75&gt;0,IF('3. Maankäytön muutos'!S117,'3. Maankäytön muutos'!$D75-'3. Maankäytön muutos'!S117,),)</f>
        <v>0</v>
      </c>
      <c r="Q426" s="88">
        <f>IF('3. Maankäytön muutos'!$D75&gt;0,IF('3. Maankäytön muutos'!T117,'3. Maankäytön muutos'!$D75-'3. Maankäytön muutos'!T117,),)</f>
        <v>0</v>
      </c>
    </row>
    <row r="427" spans="1:17">
      <c r="A427" t="s">
        <v>179</v>
      </c>
      <c r="B427" s="88">
        <f>IF('3. Maankäytön muutos'!$D77&gt;0,IF('3. Maankäytön muutos'!E119,'3. Maankäytön muutos'!$D77-'3. Maankäytön muutos'!E119,),)</f>
        <v>0</v>
      </c>
      <c r="C427" s="88">
        <f>IF('3. Maankäytön muutos'!$D77&gt;0,IF('3. Maankäytön muutos'!F119,'3. Maankäytön muutos'!$D77-'3. Maankäytön muutos'!F119,),)</f>
        <v>0</v>
      </c>
      <c r="D427" s="88">
        <f>IF('3. Maankäytön muutos'!$D77&gt;0,IF('3. Maankäytön muutos'!G119,'3. Maankäytön muutos'!$D77-'3. Maankäytön muutos'!G119,),)</f>
        <v>0</v>
      </c>
      <c r="E427" s="88">
        <f>IF('3. Maankäytön muutos'!$D77&gt;0,IF('3. Maankäytön muutos'!H119,'3. Maankäytön muutos'!$D77-'3. Maankäytön muutos'!H119,),)</f>
        <v>0</v>
      </c>
      <c r="F427" s="88">
        <f>IF('3. Maankäytön muutos'!$D77&gt;0,IF('3. Maankäytön muutos'!I119,'3. Maankäytön muutos'!$D77-'3. Maankäytön muutos'!I119,),)</f>
        <v>0</v>
      </c>
      <c r="G427" s="88">
        <f>IF('3. Maankäytön muutos'!$D77&gt;0,IF('3. Maankäytön muutos'!J119,'3. Maankäytön muutos'!$D77-'3. Maankäytön muutos'!J119,),)</f>
        <v>0</v>
      </c>
      <c r="H427" s="88">
        <f>IF('3. Maankäytön muutos'!$D77&gt;0,IF('3. Maankäytön muutos'!K119,'3. Maankäytön muutos'!$D77-'3. Maankäytön muutos'!K119,),)</f>
        <v>0</v>
      </c>
      <c r="I427" s="88">
        <f>IF('3. Maankäytön muutos'!$D77&gt;0,IF('3. Maankäytön muutos'!L119,'3. Maankäytön muutos'!$D77-'3. Maankäytön muutos'!L119,),)</f>
        <v>0</v>
      </c>
      <c r="J427" s="88">
        <f>IF('3. Maankäytön muutos'!$D77&gt;0,IF('3. Maankäytön muutos'!M119,'3. Maankäytön muutos'!$D77-'3. Maankäytön muutos'!M119,),)</f>
        <v>0</v>
      </c>
      <c r="K427" s="88">
        <f>IF('3. Maankäytön muutos'!$D77&gt;0,IF('3. Maankäytön muutos'!N119,'3. Maankäytön muutos'!$D77-'3. Maankäytön muutos'!N119,),)</f>
        <v>0</v>
      </c>
      <c r="L427" s="88">
        <f>IF('3. Maankäytön muutos'!$D77&gt;0,IF('3. Maankäytön muutos'!O119,'3. Maankäytön muutos'!$D77-'3. Maankäytön muutos'!O119,),)</f>
        <v>0</v>
      </c>
      <c r="M427" s="88">
        <f>IF('3. Maankäytön muutos'!$D77&gt;0,IF('3. Maankäytön muutos'!P119,'3. Maankäytön muutos'!$D77-'3. Maankäytön muutos'!P119,),)</f>
        <v>0</v>
      </c>
      <c r="N427" s="88">
        <f>IF('3. Maankäytön muutos'!$D77&gt;0,IF('3. Maankäytön muutos'!Q119,'3. Maankäytön muutos'!$D77-'3. Maankäytön muutos'!Q119,),)</f>
        <v>0</v>
      </c>
      <c r="O427" s="88">
        <f>IF('3. Maankäytön muutos'!$D77&gt;0,IF('3. Maankäytön muutos'!R119,'3. Maankäytön muutos'!$D77-'3. Maankäytön muutos'!R119,),)</f>
        <v>0</v>
      </c>
      <c r="P427" s="88">
        <f>IF('3. Maankäytön muutos'!$D77&gt;0,IF('3. Maankäytön muutos'!S119,'3. Maankäytön muutos'!$D77-'3. Maankäytön muutos'!S119,),)</f>
        <v>0</v>
      </c>
      <c r="Q427" s="88">
        <f>IF('3. Maankäytön muutos'!$D77&gt;0,IF('3. Maankäytön muutos'!T119,'3. Maankäytön muutos'!$D77-'3. Maankäytön muutos'!T119,),)</f>
        <v>0</v>
      </c>
    </row>
    <row r="428" spans="1:17">
      <c r="A428" t="s">
        <v>180</v>
      </c>
      <c r="B428" s="88">
        <f>IF('3. Maankäytön muutos'!$D78&gt;0,IF('3. Maankäytön muutos'!E120,'3. Maankäytön muutos'!$D78-'3. Maankäytön muutos'!E120,),)</f>
        <v>0</v>
      </c>
      <c r="C428" s="88">
        <f>IF('3. Maankäytön muutos'!$D78&gt;0,IF('3. Maankäytön muutos'!F120,'3. Maankäytön muutos'!$D78-'3. Maankäytön muutos'!F120,),)</f>
        <v>0</v>
      </c>
      <c r="D428" s="88">
        <f>IF('3. Maankäytön muutos'!$D78&gt;0,IF('3. Maankäytön muutos'!G120,'3. Maankäytön muutos'!$D78-'3. Maankäytön muutos'!G120,),)</f>
        <v>0</v>
      </c>
      <c r="E428" s="88">
        <f>IF('3. Maankäytön muutos'!$D78&gt;0,IF('3. Maankäytön muutos'!H120,'3. Maankäytön muutos'!$D78-'3. Maankäytön muutos'!H120,),)</f>
        <v>0</v>
      </c>
      <c r="F428" s="88">
        <f>IF('3. Maankäytön muutos'!$D78&gt;0,IF('3. Maankäytön muutos'!I120,'3. Maankäytön muutos'!$D78-'3. Maankäytön muutos'!I120,),)</f>
        <v>0</v>
      </c>
      <c r="G428" s="88">
        <f>IF('3. Maankäytön muutos'!$D78&gt;0,IF('3. Maankäytön muutos'!J120,'3. Maankäytön muutos'!$D78-'3. Maankäytön muutos'!J120,),)</f>
        <v>0</v>
      </c>
      <c r="H428" s="88">
        <f>IF('3. Maankäytön muutos'!$D78&gt;0,IF('3. Maankäytön muutos'!K120,'3. Maankäytön muutos'!$D78-'3. Maankäytön muutos'!K120,),)</f>
        <v>0</v>
      </c>
      <c r="I428" s="88">
        <f>IF('3. Maankäytön muutos'!$D78&gt;0,IF('3. Maankäytön muutos'!L120,'3. Maankäytön muutos'!$D78-'3. Maankäytön muutos'!L120,),)</f>
        <v>0</v>
      </c>
      <c r="J428" s="88">
        <f>IF('3. Maankäytön muutos'!$D78&gt;0,IF('3. Maankäytön muutos'!M120,'3. Maankäytön muutos'!$D78-'3. Maankäytön muutos'!M120,),)</f>
        <v>0</v>
      </c>
      <c r="K428" s="88">
        <f>IF('3. Maankäytön muutos'!$D78&gt;0,IF('3. Maankäytön muutos'!N120,'3. Maankäytön muutos'!$D78-'3. Maankäytön muutos'!N120,),)</f>
        <v>0</v>
      </c>
      <c r="L428" s="88">
        <f>IF('3. Maankäytön muutos'!$D78&gt;0,IF('3. Maankäytön muutos'!O120,'3. Maankäytön muutos'!$D78-'3. Maankäytön muutos'!O120,),)</f>
        <v>0</v>
      </c>
      <c r="M428" s="88">
        <f>IF('3. Maankäytön muutos'!$D78&gt;0,IF('3. Maankäytön muutos'!P120,'3. Maankäytön muutos'!$D78-'3. Maankäytön muutos'!P120,),)</f>
        <v>0</v>
      </c>
      <c r="N428" s="88">
        <f>IF('3. Maankäytön muutos'!$D78&gt;0,IF('3. Maankäytön muutos'!Q120,'3. Maankäytön muutos'!$D78-'3. Maankäytön muutos'!Q120,),)</f>
        <v>0</v>
      </c>
      <c r="O428" s="88">
        <f>IF('3. Maankäytön muutos'!$D78&gt;0,IF('3. Maankäytön muutos'!R120,'3. Maankäytön muutos'!$D78-'3. Maankäytön muutos'!R120,),)</f>
        <v>0</v>
      </c>
      <c r="P428" s="88">
        <f>IF('3. Maankäytön muutos'!$D78&gt;0,IF('3. Maankäytön muutos'!S120,'3. Maankäytön muutos'!$D78-'3. Maankäytön muutos'!S120,),)</f>
        <v>0</v>
      </c>
      <c r="Q428" s="88">
        <f>IF('3. Maankäytön muutos'!$D78&gt;0,IF('3. Maankäytön muutos'!T120,'3. Maankäytön muutos'!$D78-'3. Maankäytön muutos'!T120,),)</f>
        <v>0</v>
      </c>
    </row>
    <row r="429" spans="1:17">
      <c r="A429" t="s">
        <v>27</v>
      </c>
      <c r="B429" s="88">
        <f>IF('3. Maankäytön muutos'!$D79&gt;0,IF('3. Maankäytön muutos'!E121,'3. Maankäytön muutos'!$D79-'3. Maankäytön muutos'!E121,),)</f>
        <v>0</v>
      </c>
      <c r="C429" s="88">
        <f>IF('3. Maankäytön muutos'!$D79&gt;0,IF('3. Maankäytön muutos'!F121,'3. Maankäytön muutos'!$D79-'3. Maankäytön muutos'!F121,),)</f>
        <v>0</v>
      </c>
      <c r="D429" s="88">
        <f>IF('3. Maankäytön muutos'!$D79&gt;0,IF('3. Maankäytön muutos'!G121,'3. Maankäytön muutos'!$D79-'3. Maankäytön muutos'!G121,),)</f>
        <v>0</v>
      </c>
      <c r="E429" s="88">
        <f>IF('3. Maankäytön muutos'!$D79&gt;0,IF('3. Maankäytön muutos'!H121,'3. Maankäytön muutos'!$D79-'3. Maankäytön muutos'!H121,),)</f>
        <v>0</v>
      </c>
      <c r="F429" s="88">
        <f>IF('3. Maankäytön muutos'!$D79&gt;0,IF('3. Maankäytön muutos'!I121,'3. Maankäytön muutos'!$D79-'3. Maankäytön muutos'!I121,),)</f>
        <v>0</v>
      </c>
      <c r="G429" s="88">
        <f>IF('3. Maankäytön muutos'!$D79&gt;0,IF('3. Maankäytön muutos'!J121,'3. Maankäytön muutos'!$D79-'3. Maankäytön muutos'!J121,),)</f>
        <v>0</v>
      </c>
      <c r="H429" s="88">
        <f>IF('3. Maankäytön muutos'!$D79&gt;0,IF('3. Maankäytön muutos'!K121,'3. Maankäytön muutos'!$D79-'3. Maankäytön muutos'!K121,),)</f>
        <v>0</v>
      </c>
      <c r="I429" s="88">
        <f>IF('3. Maankäytön muutos'!$D79&gt;0,IF('3. Maankäytön muutos'!L121,'3. Maankäytön muutos'!$D79-'3. Maankäytön muutos'!L121,),)</f>
        <v>0</v>
      </c>
      <c r="J429" s="88">
        <f>IF('3. Maankäytön muutos'!$D79&gt;0,IF('3. Maankäytön muutos'!M121,'3. Maankäytön muutos'!$D79-'3. Maankäytön muutos'!M121,),)</f>
        <v>0</v>
      </c>
      <c r="K429" s="88">
        <f>IF('3. Maankäytön muutos'!$D79&gt;0,IF('3. Maankäytön muutos'!N121,'3. Maankäytön muutos'!$D79-'3. Maankäytön muutos'!N121,),)</f>
        <v>0</v>
      </c>
      <c r="L429" s="88">
        <f>IF('3. Maankäytön muutos'!$D79&gt;0,IF('3. Maankäytön muutos'!O121,'3. Maankäytön muutos'!$D79-'3. Maankäytön muutos'!O121,),)</f>
        <v>0</v>
      </c>
      <c r="M429" s="88">
        <f>IF('3. Maankäytön muutos'!$D79&gt;0,IF('3. Maankäytön muutos'!P121,'3. Maankäytön muutos'!$D79-'3. Maankäytön muutos'!P121,),)</f>
        <v>0</v>
      </c>
      <c r="N429" s="88">
        <f>IF('3. Maankäytön muutos'!$D79&gt;0,IF('3. Maankäytön muutos'!Q121,'3. Maankäytön muutos'!$D79-'3. Maankäytön muutos'!Q121,),)</f>
        <v>0</v>
      </c>
      <c r="O429" s="88">
        <f>IF('3. Maankäytön muutos'!$D79&gt;0,IF('3. Maankäytön muutos'!R121,'3. Maankäytön muutos'!$D79-'3. Maankäytön muutos'!R121,),)</f>
        <v>0</v>
      </c>
      <c r="P429" s="88">
        <f>IF('3. Maankäytön muutos'!$D79&gt;0,IF('3. Maankäytön muutos'!S121,'3. Maankäytön muutos'!$D79-'3. Maankäytön muutos'!S121,),)</f>
        <v>0</v>
      </c>
      <c r="Q429" s="88">
        <f>IF('3. Maankäytön muutos'!$D79&gt;0,IF('3. Maankäytön muutos'!T121,'3. Maankäytön muutos'!$D79-'3. Maankäytön muutos'!T121,),)</f>
        <v>0</v>
      </c>
    </row>
    <row r="431" spans="1:17" ht="18.75">
      <c r="A431" s="141" t="s">
        <v>192</v>
      </c>
      <c r="B431" s="88"/>
      <c r="C431" s="88"/>
      <c r="D431" s="88"/>
      <c r="E431" s="88"/>
      <c r="F431" s="88"/>
      <c r="G431" s="88"/>
      <c r="H431" s="88"/>
    </row>
    <row r="432" spans="1:17">
      <c r="A432" s="88">
        <f>'2. Perustiedot'!$D$16</f>
        <v>0</v>
      </c>
      <c r="B432" s="88"/>
      <c r="C432" s="88"/>
      <c r="D432" s="88"/>
      <c r="E432" s="88"/>
      <c r="F432" s="88"/>
      <c r="G432" s="88"/>
      <c r="H432" s="88"/>
    </row>
    <row r="433" spans="1:17">
      <c r="A433" s="88"/>
      <c r="B433" t="s">
        <v>28</v>
      </c>
      <c r="C433" t="s">
        <v>29</v>
      </c>
      <c r="D433" t="s">
        <v>30</v>
      </c>
      <c r="E433" t="s">
        <v>174</v>
      </c>
      <c r="F433" t="s">
        <v>32</v>
      </c>
      <c r="G433" t="s">
        <v>33</v>
      </c>
      <c r="H433" t="s">
        <v>40</v>
      </c>
      <c r="I433" t="s">
        <v>34</v>
      </c>
      <c r="J433" t="s">
        <v>35</v>
      </c>
      <c r="K433" t="s">
        <v>36</v>
      </c>
      <c r="L433" t="s">
        <v>37</v>
      </c>
      <c r="M433" t="s">
        <v>38</v>
      </c>
      <c r="N433" t="s">
        <v>39</v>
      </c>
      <c r="O433" t="s">
        <v>179</v>
      </c>
      <c r="P433" t="s">
        <v>180</v>
      </c>
      <c r="Q433" t="s">
        <v>189</v>
      </c>
    </row>
    <row r="434" spans="1:17">
      <c r="A434" t="s">
        <v>28</v>
      </c>
      <c r="B434" s="88">
        <f>B376*B317</f>
        <v>0</v>
      </c>
      <c r="C434" s="88">
        <f t="shared" ref="C434:Q434" si="65">C376*C317</f>
        <v>0</v>
      </c>
      <c r="D434" s="88">
        <f t="shared" si="65"/>
        <v>0</v>
      </c>
      <c r="E434" s="88">
        <f t="shared" si="65"/>
        <v>0</v>
      </c>
      <c r="F434" s="88">
        <f t="shared" si="65"/>
        <v>0</v>
      </c>
      <c r="G434" s="88">
        <f t="shared" si="65"/>
        <v>0</v>
      </c>
      <c r="H434" s="88">
        <f t="shared" si="65"/>
        <v>0</v>
      </c>
      <c r="I434" s="88">
        <f t="shared" si="65"/>
        <v>0</v>
      </c>
      <c r="J434" s="88">
        <f t="shared" si="65"/>
        <v>0</v>
      </c>
      <c r="K434" s="88">
        <f t="shared" si="65"/>
        <v>0</v>
      </c>
      <c r="L434" s="88">
        <f t="shared" si="65"/>
        <v>0</v>
      </c>
      <c r="M434" s="88">
        <f t="shared" si="65"/>
        <v>0</v>
      </c>
      <c r="N434" s="88">
        <f t="shared" si="65"/>
        <v>0</v>
      </c>
      <c r="O434" s="88">
        <f t="shared" si="65"/>
        <v>0</v>
      </c>
      <c r="P434" s="88">
        <f t="shared" si="65"/>
        <v>0</v>
      </c>
      <c r="Q434" s="88">
        <f t="shared" si="65"/>
        <v>0</v>
      </c>
    </row>
    <row r="435" spans="1:17">
      <c r="A435" t="s">
        <v>29</v>
      </c>
      <c r="B435" s="88">
        <f t="shared" ref="B435:Q435" si="66">B377*B318</f>
        <v>0</v>
      </c>
      <c r="C435" s="88">
        <f t="shared" si="66"/>
        <v>0</v>
      </c>
      <c r="D435" s="88">
        <f t="shared" si="66"/>
        <v>0</v>
      </c>
      <c r="E435" s="88">
        <f t="shared" si="66"/>
        <v>0</v>
      </c>
      <c r="F435" s="88">
        <f t="shared" si="66"/>
        <v>0</v>
      </c>
      <c r="G435" s="88">
        <f t="shared" si="66"/>
        <v>0</v>
      </c>
      <c r="H435" s="88">
        <f t="shared" si="66"/>
        <v>0</v>
      </c>
      <c r="I435" s="88">
        <f t="shared" si="66"/>
        <v>0</v>
      </c>
      <c r="J435" s="88">
        <f t="shared" si="66"/>
        <v>0</v>
      </c>
      <c r="K435" s="88">
        <f t="shared" si="66"/>
        <v>0</v>
      </c>
      <c r="L435" s="88">
        <f t="shared" si="66"/>
        <v>0</v>
      </c>
      <c r="M435" s="88">
        <f t="shared" si="66"/>
        <v>0</v>
      </c>
      <c r="N435" s="88">
        <f t="shared" si="66"/>
        <v>0</v>
      </c>
      <c r="O435" s="88">
        <f t="shared" si="66"/>
        <v>0</v>
      </c>
      <c r="P435" s="88">
        <f t="shared" si="66"/>
        <v>0</v>
      </c>
      <c r="Q435" s="88">
        <f t="shared" si="66"/>
        <v>0</v>
      </c>
    </row>
    <row r="436" spans="1:17">
      <c r="A436" t="s">
        <v>30</v>
      </c>
      <c r="B436" s="88">
        <f t="shared" ref="B436:Q436" si="67">B378*B319</f>
        <v>0</v>
      </c>
      <c r="C436" s="88">
        <f t="shared" si="67"/>
        <v>0</v>
      </c>
      <c r="D436" s="88">
        <f t="shared" si="67"/>
        <v>0</v>
      </c>
      <c r="E436" s="88">
        <f t="shared" si="67"/>
        <v>0</v>
      </c>
      <c r="F436" s="88">
        <f t="shared" si="67"/>
        <v>0</v>
      </c>
      <c r="G436" s="88">
        <f t="shared" si="67"/>
        <v>0</v>
      </c>
      <c r="H436" s="88">
        <f t="shared" si="67"/>
        <v>0</v>
      </c>
      <c r="I436" s="88">
        <f t="shared" si="67"/>
        <v>0</v>
      </c>
      <c r="J436" s="88">
        <f t="shared" si="67"/>
        <v>0</v>
      </c>
      <c r="K436" s="88">
        <f t="shared" si="67"/>
        <v>0</v>
      </c>
      <c r="L436" s="88">
        <f t="shared" si="67"/>
        <v>0</v>
      </c>
      <c r="M436" s="88">
        <f t="shared" si="67"/>
        <v>0</v>
      </c>
      <c r="N436" s="88">
        <f t="shared" si="67"/>
        <v>0</v>
      </c>
      <c r="O436" s="88">
        <f t="shared" si="67"/>
        <v>0</v>
      </c>
      <c r="P436" s="88">
        <f t="shared" si="67"/>
        <v>0</v>
      </c>
      <c r="Q436" s="88">
        <f t="shared" si="67"/>
        <v>0</v>
      </c>
    </row>
    <row r="437" spans="1:17">
      <c r="A437" t="s">
        <v>174</v>
      </c>
      <c r="B437" s="88">
        <f t="shared" ref="B437:Q437" si="68">B379*B320</f>
        <v>0</v>
      </c>
      <c r="C437" s="88">
        <f t="shared" si="68"/>
        <v>0</v>
      </c>
      <c r="D437" s="88">
        <f t="shared" si="68"/>
        <v>0</v>
      </c>
      <c r="E437" s="88">
        <f t="shared" si="68"/>
        <v>0</v>
      </c>
      <c r="F437" s="88">
        <f t="shared" si="68"/>
        <v>0</v>
      </c>
      <c r="G437" s="88">
        <f t="shared" si="68"/>
        <v>0</v>
      </c>
      <c r="H437" s="88">
        <f t="shared" si="68"/>
        <v>0</v>
      </c>
      <c r="I437" s="88">
        <f t="shared" si="68"/>
        <v>0</v>
      </c>
      <c r="J437" s="88">
        <f t="shared" si="68"/>
        <v>0</v>
      </c>
      <c r="K437" s="88">
        <f t="shared" si="68"/>
        <v>0</v>
      </c>
      <c r="L437" s="88">
        <f t="shared" si="68"/>
        <v>0</v>
      </c>
      <c r="M437" s="88">
        <f t="shared" si="68"/>
        <v>0</v>
      </c>
      <c r="N437" s="88">
        <f t="shared" si="68"/>
        <v>0</v>
      </c>
      <c r="O437" s="88">
        <f t="shared" si="68"/>
        <v>0</v>
      </c>
      <c r="P437" s="88">
        <f t="shared" si="68"/>
        <v>0</v>
      </c>
      <c r="Q437" s="88">
        <f t="shared" si="68"/>
        <v>0</v>
      </c>
    </row>
    <row r="438" spans="1:17">
      <c r="A438" t="s">
        <v>32</v>
      </c>
      <c r="B438" s="88">
        <f t="shared" ref="B438:Q438" si="69">B380*B321</f>
        <v>0</v>
      </c>
      <c r="C438" s="88">
        <f t="shared" si="69"/>
        <v>0</v>
      </c>
      <c r="D438" s="88">
        <f t="shared" si="69"/>
        <v>0</v>
      </c>
      <c r="E438" s="88">
        <f t="shared" si="69"/>
        <v>0</v>
      </c>
      <c r="F438" s="88">
        <f t="shared" si="69"/>
        <v>0</v>
      </c>
      <c r="G438" s="88">
        <f t="shared" si="69"/>
        <v>0</v>
      </c>
      <c r="H438" s="88">
        <f t="shared" si="69"/>
        <v>0</v>
      </c>
      <c r="I438" s="88">
        <f t="shared" si="69"/>
        <v>0</v>
      </c>
      <c r="J438" s="88">
        <f t="shared" si="69"/>
        <v>0</v>
      </c>
      <c r="K438" s="88">
        <f t="shared" si="69"/>
        <v>0</v>
      </c>
      <c r="L438" s="88">
        <f t="shared" si="69"/>
        <v>0</v>
      </c>
      <c r="M438" s="88">
        <f t="shared" si="69"/>
        <v>0</v>
      </c>
      <c r="N438" s="88">
        <f t="shared" si="69"/>
        <v>0</v>
      </c>
      <c r="O438" s="88">
        <f t="shared" si="69"/>
        <v>0</v>
      </c>
      <c r="P438" s="88">
        <f t="shared" si="69"/>
        <v>0</v>
      </c>
      <c r="Q438" s="88">
        <f t="shared" si="69"/>
        <v>0</v>
      </c>
    </row>
    <row r="439" spans="1:17">
      <c r="A439" t="s">
        <v>33</v>
      </c>
      <c r="B439" s="88">
        <f t="shared" ref="B439:Q439" si="70">B381*B322</f>
        <v>0</v>
      </c>
      <c r="C439" s="88">
        <f t="shared" si="70"/>
        <v>0</v>
      </c>
      <c r="D439" s="88">
        <f t="shared" si="70"/>
        <v>0</v>
      </c>
      <c r="E439" s="88">
        <f t="shared" si="70"/>
        <v>0</v>
      </c>
      <c r="F439" s="88">
        <f t="shared" si="70"/>
        <v>0</v>
      </c>
      <c r="G439" s="88">
        <f t="shared" si="70"/>
        <v>0</v>
      </c>
      <c r="H439" s="88">
        <f t="shared" si="70"/>
        <v>0</v>
      </c>
      <c r="I439" s="88">
        <f t="shared" si="70"/>
        <v>0</v>
      </c>
      <c r="J439" s="88">
        <f t="shared" si="70"/>
        <v>0</v>
      </c>
      <c r="K439" s="88">
        <f t="shared" si="70"/>
        <v>0</v>
      </c>
      <c r="L439" s="88">
        <f t="shared" si="70"/>
        <v>0</v>
      </c>
      <c r="M439" s="88">
        <f t="shared" si="70"/>
        <v>0</v>
      </c>
      <c r="N439" s="88">
        <f t="shared" si="70"/>
        <v>0</v>
      </c>
      <c r="O439" s="88">
        <f t="shared" si="70"/>
        <v>0</v>
      </c>
      <c r="P439" s="88">
        <f t="shared" si="70"/>
        <v>0</v>
      </c>
      <c r="Q439" s="88">
        <f t="shared" si="70"/>
        <v>0</v>
      </c>
    </row>
    <row r="440" spans="1:17">
      <c r="A440" t="s">
        <v>40</v>
      </c>
      <c r="B440" s="88">
        <f t="shared" ref="B440:Q440" si="71">B382*B323</f>
        <v>0</v>
      </c>
      <c r="C440" s="88">
        <f t="shared" si="71"/>
        <v>0</v>
      </c>
      <c r="D440" s="88">
        <f t="shared" si="71"/>
        <v>0</v>
      </c>
      <c r="E440" s="88">
        <f t="shared" si="71"/>
        <v>0</v>
      </c>
      <c r="F440" s="88">
        <f t="shared" si="71"/>
        <v>0</v>
      </c>
      <c r="G440" s="88">
        <f t="shared" si="71"/>
        <v>0</v>
      </c>
      <c r="H440" s="88">
        <f t="shared" si="71"/>
        <v>0</v>
      </c>
      <c r="I440" s="88">
        <f t="shared" si="71"/>
        <v>0</v>
      </c>
      <c r="J440" s="88">
        <f t="shared" si="71"/>
        <v>0</v>
      </c>
      <c r="K440" s="88">
        <f t="shared" si="71"/>
        <v>0</v>
      </c>
      <c r="L440" s="88">
        <f t="shared" si="71"/>
        <v>0</v>
      </c>
      <c r="M440" s="88">
        <f t="shared" si="71"/>
        <v>0</v>
      </c>
      <c r="N440" s="88">
        <f t="shared" si="71"/>
        <v>0</v>
      </c>
      <c r="O440" s="88">
        <f t="shared" si="71"/>
        <v>0</v>
      </c>
      <c r="P440" s="88">
        <f t="shared" si="71"/>
        <v>0</v>
      </c>
      <c r="Q440" s="88">
        <f t="shared" si="71"/>
        <v>0</v>
      </c>
    </row>
    <row r="441" spans="1:17">
      <c r="A441" t="s">
        <v>34</v>
      </c>
      <c r="B441" s="88">
        <f t="shared" ref="B441:Q441" si="72">B383*B324</f>
        <v>0</v>
      </c>
      <c r="C441" s="88">
        <f t="shared" si="72"/>
        <v>0</v>
      </c>
      <c r="D441" s="88">
        <f t="shared" si="72"/>
        <v>0</v>
      </c>
      <c r="E441" s="88">
        <f t="shared" si="72"/>
        <v>0</v>
      </c>
      <c r="F441" s="88">
        <f t="shared" si="72"/>
        <v>0</v>
      </c>
      <c r="G441" s="88">
        <f t="shared" si="72"/>
        <v>0</v>
      </c>
      <c r="H441" s="88">
        <f t="shared" si="72"/>
        <v>0</v>
      </c>
      <c r="I441" s="88">
        <f t="shared" si="72"/>
        <v>0</v>
      </c>
      <c r="J441" s="88">
        <f t="shared" si="72"/>
        <v>0</v>
      </c>
      <c r="K441" s="88">
        <f t="shared" si="72"/>
        <v>0</v>
      </c>
      <c r="L441" s="88">
        <f t="shared" si="72"/>
        <v>0</v>
      </c>
      <c r="M441" s="88">
        <f t="shared" si="72"/>
        <v>0</v>
      </c>
      <c r="N441" s="88">
        <f t="shared" si="72"/>
        <v>0</v>
      </c>
      <c r="O441" s="88">
        <f t="shared" si="72"/>
        <v>0</v>
      </c>
      <c r="P441" s="88">
        <f t="shared" si="72"/>
        <v>0</v>
      </c>
      <c r="Q441" s="88">
        <f t="shared" si="72"/>
        <v>0</v>
      </c>
    </row>
    <row r="442" spans="1:17">
      <c r="A442" t="s">
        <v>35</v>
      </c>
      <c r="B442" s="88">
        <f t="shared" ref="B442:Q442" si="73">B384*B325</f>
        <v>0</v>
      </c>
      <c r="C442" s="88">
        <f t="shared" si="73"/>
        <v>0</v>
      </c>
      <c r="D442" s="88">
        <f t="shared" si="73"/>
        <v>0</v>
      </c>
      <c r="E442" s="88">
        <f t="shared" si="73"/>
        <v>0</v>
      </c>
      <c r="F442" s="88">
        <f t="shared" si="73"/>
        <v>0</v>
      </c>
      <c r="G442" s="88">
        <f t="shared" si="73"/>
        <v>0</v>
      </c>
      <c r="H442" s="88">
        <f t="shared" si="73"/>
        <v>0</v>
      </c>
      <c r="I442" s="88">
        <f t="shared" si="73"/>
        <v>0</v>
      </c>
      <c r="J442" s="88">
        <f t="shared" si="73"/>
        <v>0</v>
      </c>
      <c r="K442" s="88">
        <f t="shared" si="73"/>
        <v>0</v>
      </c>
      <c r="L442" s="88">
        <f t="shared" si="73"/>
        <v>0</v>
      </c>
      <c r="M442" s="88">
        <f t="shared" si="73"/>
        <v>0</v>
      </c>
      <c r="N442" s="88">
        <f t="shared" si="73"/>
        <v>0</v>
      </c>
      <c r="O442" s="88">
        <f t="shared" si="73"/>
        <v>0</v>
      </c>
      <c r="P442" s="88">
        <f t="shared" si="73"/>
        <v>0</v>
      </c>
      <c r="Q442" s="88">
        <f t="shared" si="73"/>
        <v>0</v>
      </c>
    </row>
    <row r="443" spans="1:17">
      <c r="A443" t="s">
        <v>36</v>
      </c>
      <c r="B443" s="88">
        <f t="shared" ref="B443:Q443" si="74">B385*B326</f>
        <v>0</v>
      </c>
      <c r="C443" s="88">
        <f t="shared" si="74"/>
        <v>0</v>
      </c>
      <c r="D443" s="88">
        <f t="shared" si="74"/>
        <v>0</v>
      </c>
      <c r="E443" s="88">
        <f t="shared" si="74"/>
        <v>0</v>
      </c>
      <c r="F443" s="88">
        <f t="shared" si="74"/>
        <v>0</v>
      </c>
      <c r="G443" s="88">
        <f t="shared" si="74"/>
        <v>0</v>
      </c>
      <c r="H443" s="88">
        <f t="shared" si="74"/>
        <v>0</v>
      </c>
      <c r="I443" s="88">
        <f t="shared" si="74"/>
        <v>0</v>
      </c>
      <c r="J443" s="88">
        <f t="shared" si="74"/>
        <v>0</v>
      </c>
      <c r="K443" s="88">
        <f t="shared" si="74"/>
        <v>0</v>
      </c>
      <c r="L443" s="88">
        <f t="shared" si="74"/>
        <v>0</v>
      </c>
      <c r="M443" s="88">
        <f t="shared" si="74"/>
        <v>0</v>
      </c>
      <c r="N443" s="88">
        <f t="shared" si="74"/>
        <v>0</v>
      </c>
      <c r="O443" s="88">
        <f t="shared" si="74"/>
        <v>0</v>
      </c>
      <c r="P443" s="88">
        <f t="shared" si="74"/>
        <v>0</v>
      </c>
      <c r="Q443" s="88">
        <f t="shared" si="74"/>
        <v>0</v>
      </c>
    </row>
    <row r="444" spans="1:17">
      <c r="A444" t="s">
        <v>37</v>
      </c>
      <c r="B444" s="88">
        <f t="shared" ref="B444:Q444" si="75">B386*B327</f>
        <v>0</v>
      </c>
      <c r="C444" s="88">
        <f t="shared" si="75"/>
        <v>0</v>
      </c>
      <c r="D444" s="88">
        <f t="shared" si="75"/>
        <v>0</v>
      </c>
      <c r="E444" s="88">
        <f t="shared" si="75"/>
        <v>0</v>
      </c>
      <c r="F444" s="88">
        <f t="shared" si="75"/>
        <v>0</v>
      </c>
      <c r="G444" s="88">
        <f t="shared" si="75"/>
        <v>0</v>
      </c>
      <c r="H444" s="88">
        <f t="shared" si="75"/>
        <v>0</v>
      </c>
      <c r="I444" s="88">
        <f t="shared" si="75"/>
        <v>0</v>
      </c>
      <c r="J444" s="88">
        <f t="shared" si="75"/>
        <v>0</v>
      </c>
      <c r="K444" s="88">
        <f t="shared" si="75"/>
        <v>0</v>
      </c>
      <c r="L444" s="88">
        <f t="shared" si="75"/>
        <v>0</v>
      </c>
      <c r="M444" s="88">
        <f t="shared" si="75"/>
        <v>0</v>
      </c>
      <c r="N444" s="88">
        <f t="shared" si="75"/>
        <v>0</v>
      </c>
      <c r="O444" s="88">
        <f t="shared" si="75"/>
        <v>0</v>
      </c>
      <c r="P444" s="88">
        <f t="shared" si="75"/>
        <v>0</v>
      </c>
      <c r="Q444" s="88">
        <f t="shared" si="75"/>
        <v>0</v>
      </c>
    </row>
    <row r="445" spans="1:17">
      <c r="A445" t="s">
        <v>38</v>
      </c>
      <c r="B445" s="88">
        <f t="shared" ref="B445:Q445" si="76">B387*B328</f>
        <v>0</v>
      </c>
      <c r="C445" s="88">
        <f t="shared" si="76"/>
        <v>0</v>
      </c>
      <c r="D445" s="88">
        <f t="shared" si="76"/>
        <v>0</v>
      </c>
      <c r="E445" s="88">
        <f t="shared" si="76"/>
        <v>0</v>
      </c>
      <c r="F445" s="88">
        <f t="shared" si="76"/>
        <v>0</v>
      </c>
      <c r="G445" s="88">
        <f t="shared" si="76"/>
        <v>0</v>
      </c>
      <c r="H445" s="88">
        <f t="shared" si="76"/>
        <v>0</v>
      </c>
      <c r="I445" s="88">
        <f t="shared" si="76"/>
        <v>0</v>
      </c>
      <c r="J445" s="88">
        <f t="shared" si="76"/>
        <v>0</v>
      </c>
      <c r="K445" s="88">
        <f t="shared" si="76"/>
        <v>0</v>
      </c>
      <c r="L445" s="88">
        <f t="shared" si="76"/>
        <v>0</v>
      </c>
      <c r="M445" s="88">
        <f t="shared" si="76"/>
        <v>0</v>
      </c>
      <c r="N445" s="88">
        <f t="shared" si="76"/>
        <v>0</v>
      </c>
      <c r="O445" s="88">
        <f t="shared" si="76"/>
        <v>0</v>
      </c>
      <c r="P445" s="88">
        <f t="shared" si="76"/>
        <v>0</v>
      </c>
      <c r="Q445" s="88">
        <f t="shared" si="76"/>
        <v>0</v>
      </c>
    </row>
    <row r="446" spans="1:17">
      <c r="A446" t="s">
        <v>39</v>
      </c>
      <c r="B446" s="88">
        <f t="shared" ref="B446:Q446" si="77">B388*B329</f>
        <v>0</v>
      </c>
      <c r="C446" s="88">
        <f t="shared" si="77"/>
        <v>0</v>
      </c>
      <c r="D446" s="88">
        <f t="shared" si="77"/>
        <v>0</v>
      </c>
      <c r="E446" s="88">
        <f t="shared" si="77"/>
        <v>0</v>
      </c>
      <c r="F446" s="88">
        <f t="shared" si="77"/>
        <v>0</v>
      </c>
      <c r="G446" s="88">
        <f t="shared" si="77"/>
        <v>0</v>
      </c>
      <c r="H446" s="88">
        <f t="shared" si="77"/>
        <v>0</v>
      </c>
      <c r="I446" s="88">
        <f t="shared" si="77"/>
        <v>0</v>
      </c>
      <c r="J446" s="88">
        <f t="shared" si="77"/>
        <v>0</v>
      </c>
      <c r="K446" s="88">
        <f t="shared" si="77"/>
        <v>0</v>
      </c>
      <c r="L446" s="88">
        <f t="shared" si="77"/>
        <v>0</v>
      </c>
      <c r="M446" s="88">
        <f t="shared" si="77"/>
        <v>0</v>
      </c>
      <c r="N446" s="88">
        <f t="shared" si="77"/>
        <v>0</v>
      </c>
      <c r="O446" s="88">
        <f t="shared" si="77"/>
        <v>0</v>
      </c>
      <c r="P446" s="88">
        <f t="shared" si="77"/>
        <v>0</v>
      </c>
      <c r="Q446" s="88">
        <f t="shared" si="77"/>
        <v>0</v>
      </c>
    </row>
    <row r="447" spans="1:17">
      <c r="A447" t="s">
        <v>179</v>
      </c>
      <c r="B447" s="88">
        <f t="shared" ref="B447:Q447" si="78">B389*B330</f>
        <v>0</v>
      </c>
      <c r="C447" s="88">
        <f t="shared" si="78"/>
        <v>0</v>
      </c>
      <c r="D447" s="88">
        <f t="shared" si="78"/>
        <v>0</v>
      </c>
      <c r="E447" s="88">
        <f t="shared" si="78"/>
        <v>0</v>
      </c>
      <c r="F447" s="88">
        <f t="shared" si="78"/>
        <v>0</v>
      </c>
      <c r="G447" s="88">
        <f t="shared" si="78"/>
        <v>0</v>
      </c>
      <c r="H447" s="88">
        <f t="shared" si="78"/>
        <v>0</v>
      </c>
      <c r="I447" s="88">
        <f t="shared" si="78"/>
        <v>0</v>
      </c>
      <c r="J447" s="88">
        <f t="shared" si="78"/>
        <v>0</v>
      </c>
      <c r="K447" s="88">
        <f t="shared" si="78"/>
        <v>0</v>
      </c>
      <c r="L447" s="88">
        <f t="shared" si="78"/>
        <v>0</v>
      </c>
      <c r="M447" s="88">
        <f t="shared" si="78"/>
        <v>0</v>
      </c>
      <c r="N447" s="88">
        <f t="shared" si="78"/>
        <v>0</v>
      </c>
      <c r="O447" s="88">
        <f t="shared" si="78"/>
        <v>0</v>
      </c>
      <c r="P447" s="88">
        <f t="shared" si="78"/>
        <v>0</v>
      </c>
      <c r="Q447" s="88">
        <f t="shared" si="78"/>
        <v>0</v>
      </c>
    </row>
    <row r="448" spans="1:17">
      <c r="A448" t="s">
        <v>180</v>
      </c>
      <c r="B448" s="88">
        <f t="shared" ref="B448:Q448" si="79">B390*B331</f>
        <v>0</v>
      </c>
      <c r="C448" s="88">
        <f t="shared" si="79"/>
        <v>0</v>
      </c>
      <c r="D448" s="88">
        <f t="shared" si="79"/>
        <v>0</v>
      </c>
      <c r="E448" s="88">
        <f t="shared" si="79"/>
        <v>0</v>
      </c>
      <c r="F448" s="88">
        <f t="shared" si="79"/>
        <v>0</v>
      </c>
      <c r="G448" s="88">
        <f t="shared" si="79"/>
        <v>0</v>
      </c>
      <c r="H448" s="88">
        <f t="shared" si="79"/>
        <v>0</v>
      </c>
      <c r="I448" s="88">
        <f t="shared" si="79"/>
        <v>0</v>
      </c>
      <c r="J448" s="88">
        <f t="shared" si="79"/>
        <v>0</v>
      </c>
      <c r="K448" s="88">
        <f t="shared" si="79"/>
        <v>0</v>
      </c>
      <c r="L448" s="88">
        <f t="shared" si="79"/>
        <v>0</v>
      </c>
      <c r="M448" s="88">
        <f t="shared" si="79"/>
        <v>0</v>
      </c>
      <c r="N448" s="88">
        <f t="shared" si="79"/>
        <v>0</v>
      </c>
      <c r="O448" s="88">
        <f t="shared" si="79"/>
        <v>0</v>
      </c>
      <c r="P448" s="88">
        <f t="shared" si="79"/>
        <v>0</v>
      </c>
      <c r="Q448" s="88">
        <f t="shared" si="79"/>
        <v>0</v>
      </c>
    </row>
    <row r="449" spans="1:17">
      <c r="A449" t="s">
        <v>27</v>
      </c>
      <c r="B449" s="88">
        <f t="shared" ref="B449:Q449" si="80">B391*B332</f>
        <v>0</v>
      </c>
      <c r="C449" s="88">
        <f t="shared" si="80"/>
        <v>0</v>
      </c>
      <c r="D449" s="88">
        <f t="shared" si="80"/>
        <v>0</v>
      </c>
      <c r="E449" s="88">
        <f t="shared" si="80"/>
        <v>0</v>
      </c>
      <c r="F449" s="88">
        <f t="shared" si="80"/>
        <v>0</v>
      </c>
      <c r="G449" s="88">
        <f t="shared" si="80"/>
        <v>0</v>
      </c>
      <c r="H449" s="88">
        <f t="shared" si="80"/>
        <v>0</v>
      </c>
      <c r="I449" s="88">
        <f t="shared" si="80"/>
        <v>0</v>
      </c>
      <c r="J449" s="88">
        <f t="shared" si="80"/>
        <v>0</v>
      </c>
      <c r="K449" s="88">
        <f t="shared" si="80"/>
        <v>0</v>
      </c>
      <c r="L449" s="88">
        <f t="shared" si="80"/>
        <v>0</v>
      </c>
      <c r="M449" s="88">
        <f t="shared" si="80"/>
        <v>0</v>
      </c>
      <c r="N449" s="88">
        <f t="shared" si="80"/>
        <v>0</v>
      </c>
      <c r="O449" s="88">
        <f t="shared" si="80"/>
        <v>0</v>
      </c>
      <c r="P449" s="88">
        <f t="shared" si="80"/>
        <v>0</v>
      </c>
      <c r="Q449" s="88">
        <f t="shared" si="80"/>
        <v>0</v>
      </c>
    </row>
    <row r="450" spans="1:17">
      <c r="A450" s="88"/>
      <c r="B450" s="88"/>
      <c r="C450" s="88"/>
      <c r="D450" s="88"/>
      <c r="E450" s="88"/>
      <c r="F450" s="88"/>
      <c r="G450" s="88"/>
      <c r="H450" s="88"/>
    </row>
    <row r="451" spans="1:17">
      <c r="A451" s="88">
        <f>'2. Perustiedot'!$D$17</f>
        <v>0</v>
      </c>
      <c r="B451" s="88"/>
      <c r="C451" s="88"/>
      <c r="D451" s="88"/>
      <c r="E451" s="88"/>
      <c r="F451" s="88"/>
      <c r="G451" s="88"/>
      <c r="H451" s="88"/>
    </row>
    <row r="452" spans="1:17">
      <c r="A452" s="88"/>
      <c r="B452" t="s">
        <v>28</v>
      </c>
      <c r="C452" t="s">
        <v>29</v>
      </c>
      <c r="D452" t="s">
        <v>30</v>
      </c>
      <c r="E452" t="s">
        <v>174</v>
      </c>
      <c r="F452" t="s">
        <v>32</v>
      </c>
      <c r="G452" t="s">
        <v>33</v>
      </c>
      <c r="H452" t="s">
        <v>40</v>
      </c>
      <c r="I452" t="s">
        <v>34</v>
      </c>
      <c r="J452" t="s">
        <v>35</v>
      </c>
      <c r="K452" t="s">
        <v>36</v>
      </c>
      <c r="L452" t="s">
        <v>37</v>
      </c>
      <c r="M452" t="s">
        <v>38</v>
      </c>
      <c r="N452" t="s">
        <v>39</v>
      </c>
      <c r="O452" t="s">
        <v>179</v>
      </c>
      <c r="P452" t="s">
        <v>180</v>
      </c>
      <c r="Q452" t="s">
        <v>189</v>
      </c>
    </row>
    <row r="453" spans="1:17">
      <c r="A453" t="s">
        <v>28</v>
      </c>
      <c r="B453" s="88">
        <f>B395*B317</f>
        <v>0</v>
      </c>
      <c r="C453" s="88">
        <f t="shared" ref="C453:Q453" si="81">C395*C317</f>
        <v>0</v>
      </c>
      <c r="D453" s="88">
        <f t="shared" si="81"/>
        <v>0</v>
      </c>
      <c r="E453" s="88">
        <f t="shared" si="81"/>
        <v>0</v>
      </c>
      <c r="F453" s="88">
        <f t="shared" si="81"/>
        <v>0</v>
      </c>
      <c r="G453" s="88">
        <f t="shared" si="81"/>
        <v>0</v>
      </c>
      <c r="H453" s="88">
        <f t="shared" si="81"/>
        <v>0</v>
      </c>
      <c r="I453" s="88">
        <f t="shared" si="81"/>
        <v>0</v>
      </c>
      <c r="J453" s="88">
        <f t="shared" si="81"/>
        <v>0</v>
      </c>
      <c r="K453" s="88">
        <f t="shared" si="81"/>
        <v>0</v>
      </c>
      <c r="L453" s="88">
        <f t="shared" si="81"/>
        <v>0</v>
      </c>
      <c r="M453" s="88">
        <f t="shared" si="81"/>
        <v>0</v>
      </c>
      <c r="N453" s="88">
        <f t="shared" si="81"/>
        <v>0</v>
      </c>
      <c r="O453" s="88">
        <f t="shared" si="81"/>
        <v>0</v>
      </c>
      <c r="P453" s="88">
        <f t="shared" si="81"/>
        <v>0</v>
      </c>
      <c r="Q453" s="88">
        <f t="shared" si="81"/>
        <v>0</v>
      </c>
    </row>
    <row r="454" spans="1:17">
      <c r="A454" t="s">
        <v>29</v>
      </c>
      <c r="B454" s="88">
        <f t="shared" ref="B454:Q454" si="82">B396*B318</f>
        <v>0</v>
      </c>
      <c r="C454" s="88">
        <f t="shared" si="82"/>
        <v>0</v>
      </c>
      <c r="D454" s="88">
        <f t="shared" si="82"/>
        <v>0</v>
      </c>
      <c r="E454" s="88">
        <f t="shared" si="82"/>
        <v>0</v>
      </c>
      <c r="F454" s="88">
        <f t="shared" si="82"/>
        <v>0</v>
      </c>
      <c r="G454" s="88">
        <f t="shared" si="82"/>
        <v>0</v>
      </c>
      <c r="H454" s="88">
        <f t="shared" si="82"/>
        <v>0</v>
      </c>
      <c r="I454" s="88">
        <f t="shared" si="82"/>
        <v>0</v>
      </c>
      <c r="J454" s="88">
        <f t="shared" si="82"/>
        <v>0</v>
      </c>
      <c r="K454" s="88">
        <f t="shared" si="82"/>
        <v>0</v>
      </c>
      <c r="L454" s="88">
        <f t="shared" si="82"/>
        <v>0</v>
      </c>
      <c r="M454" s="88">
        <f t="shared" si="82"/>
        <v>0</v>
      </c>
      <c r="N454" s="88">
        <f t="shared" si="82"/>
        <v>0</v>
      </c>
      <c r="O454" s="88">
        <f t="shared" si="82"/>
        <v>0</v>
      </c>
      <c r="P454" s="88">
        <f t="shared" si="82"/>
        <v>0</v>
      </c>
      <c r="Q454" s="88">
        <f t="shared" si="82"/>
        <v>0</v>
      </c>
    </row>
    <row r="455" spans="1:17">
      <c r="A455" t="s">
        <v>30</v>
      </c>
      <c r="B455" s="88">
        <f t="shared" ref="B455:Q455" si="83">B397*B319</f>
        <v>0</v>
      </c>
      <c r="C455" s="88">
        <f t="shared" si="83"/>
        <v>0</v>
      </c>
      <c r="D455" s="88">
        <f t="shared" si="83"/>
        <v>0</v>
      </c>
      <c r="E455" s="88">
        <f t="shared" si="83"/>
        <v>0</v>
      </c>
      <c r="F455" s="88">
        <f t="shared" si="83"/>
        <v>0</v>
      </c>
      <c r="G455" s="88">
        <f t="shared" si="83"/>
        <v>0</v>
      </c>
      <c r="H455" s="88">
        <f t="shared" si="83"/>
        <v>0</v>
      </c>
      <c r="I455" s="88">
        <f t="shared" si="83"/>
        <v>0</v>
      </c>
      <c r="J455" s="88">
        <f t="shared" si="83"/>
        <v>0</v>
      </c>
      <c r="K455" s="88">
        <f t="shared" si="83"/>
        <v>0</v>
      </c>
      <c r="L455" s="88">
        <f t="shared" si="83"/>
        <v>0</v>
      </c>
      <c r="M455" s="88">
        <f t="shared" si="83"/>
        <v>0</v>
      </c>
      <c r="N455" s="88">
        <f t="shared" si="83"/>
        <v>0</v>
      </c>
      <c r="O455" s="88">
        <f t="shared" si="83"/>
        <v>0</v>
      </c>
      <c r="P455" s="88">
        <f t="shared" si="83"/>
        <v>0</v>
      </c>
      <c r="Q455" s="88">
        <f t="shared" si="83"/>
        <v>0</v>
      </c>
    </row>
    <row r="456" spans="1:17">
      <c r="A456" t="s">
        <v>174</v>
      </c>
      <c r="B456" s="88">
        <f t="shared" ref="B456:Q456" si="84">B398*B320</f>
        <v>0</v>
      </c>
      <c r="C456" s="88">
        <f t="shared" si="84"/>
        <v>0</v>
      </c>
      <c r="D456" s="88">
        <f t="shared" si="84"/>
        <v>0</v>
      </c>
      <c r="E456" s="88">
        <f t="shared" si="84"/>
        <v>0</v>
      </c>
      <c r="F456" s="88">
        <f t="shared" si="84"/>
        <v>0</v>
      </c>
      <c r="G456" s="88">
        <f t="shared" si="84"/>
        <v>0</v>
      </c>
      <c r="H456" s="88">
        <f t="shared" si="84"/>
        <v>0</v>
      </c>
      <c r="I456" s="88">
        <f t="shared" si="84"/>
        <v>0</v>
      </c>
      <c r="J456" s="88">
        <f t="shared" si="84"/>
        <v>0</v>
      </c>
      <c r="K456" s="88">
        <f t="shared" si="84"/>
        <v>0</v>
      </c>
      <c r="L456" s="88">
        <f t="shared" si="84"/>
        <v>0</v>
      </c>
      <c r="M456" s="88">
        <f t="shared" si="84"/>
        <v>0</v>
      </c>
      <c r="N456" s="88">
        <f t="shared" si="84"/>
        <v>0</v>
      </c>
      <c r="O456" s="88">
        <f t="shared" si="84"/>
        <v>0</v>
      </c>
      <c r="P456" s="88">
        <f t="shared" si="84"/>
        <v>0</v>
      </c>
      <c r="Q456" s="88">
        <f t="shared" si="84"/>
        <v>0</v>
      </c>
    </row>
    <row r="457" spans="1:17">
      <c r="A457" t="s">
        <v>32</v>
      </c>
      <c r="B457" s="88">
        <f t="shared" ref="B457:Q457" si="85">B399*B321</f>
        <v>0</v>
      </c>
      <c r="C457" s="88">
        <f t="shared" si="85"/>
        <v>0</v>
      </c>
      <c r="D457" s="88">
        <f t="shared" si="85"/>
        <v>0</v>
      </c>
      <c r="E457" s="88">
        <f t="shared" si="85"/>
        <v>0</v>
      </c>
      <c r="F457" s="88">
        <f t="shared" si="85"/>
        <v>0</v>
      </c>
      <c r="G457" s="88">
        <f t="shared" si="85"/>
        <v>0</v>
      </c>
      <c r="H457" s="88">
        <f t="shared" si="85"/>
        <v>0</v>
      </c>
      <c r="I457" s="88">
        <f t="shared" si="85"/>
        <v>0</v>
      </c>
      <c r="J457" s="88">
        <f t="shared" si="85"/>
        <v>0</v>
      </c>
      <c r="K457" s="88">
        <f t="shared" si="85"/>
        <v>0</v>
      </c>
      <c r="L457" s="88">
        <f t="shared" si="85"/>
        <v>0</v>
      </c>
      <c r="M457" s="88">
        <f t="shared" si="85"/>
        <v>0</v>
      </c>
      <c r="N457" s="88">
        <f t="shared" si="85"/>
        <v>0</v>
      </c>
      <c r="O457" s="88">
        <f t="shared" si="85"/>
        <v>0</v>
      </c>
      <c r="P457" s="88">
        <f t="shared" si="85"/>
        <v>0</v>
      </c>
      <c r="Q457" s="88">
        <f t="shared" si="85"/>
        <v>0</v>
      </c>
    </row>
    <row r="458" spans="1:17">
      <c r="A458" t="s">
        <v>33</v>
      </c>
      <c r="B458" s="88">
        <f t="shared" ref="B458:Q458" si="86">B400*B322</f>
        <v>0</v>
      </c>
      <c r="C458" s="88">
        <f t="shared" si="86"/>
        <v>0</v>
      </c>
      <c r="D458" s="88">
        <f t="shared" si="86"/>
        <v>0</v>
      </c>
      <c r="E458" s="88">
        <f t="shared" si="86"/>
        <v>0</v>
      </c>
      <c r="F458" s="88">
        <f t="shared" si="86"/>
        <v>0</v>
      </c>
      <c r="G458" s="88">
        <f t="shared" si="86"/>
        <v>0</v>
      </c>
      <c r="H458" s="88">
        <f t="shared" si="86"/>
        <v>0</v>
      </c>
      <c r="I458" s="88">
        <f t="shared" si="86"/>
        <v>0</v>
      </c>
      <c r="J458" s="88">
        <f t="shared" si="86"/>
        <v>0</v>
      </c>
      <c r="K458" s="88">
        <f t="shared" si="86"/>
        <v>0</v>
      </c>
      <c r="L458" s="88">
        <f t="shared" si="86"/>
        <v>0</v>
      </c>
      <c r="M458" s="88">
        <f t="shared" si="86"/>
        <v>0</v>
      </c>
      <c r="N458" s="88">
        <f t="shared" si="86"/>
        <v>0</v>
      </c>
      <c r="O458" s="88">
        <f t="shared" si="86"/>
        <v>0</v>
      </c>
      <c r="P458" s="88">
        <f t="shared" si="86"/>
        <v>0</v>
      </c>
      <c r="Q458" s="88">
        <f t="shared" si="86"/>
        <v>0</v>
      </c>
    </row>
    <row r="459" spans="1:17">
      <c r="A459" t="s">
        <v>40</v>
      </c>
      <c r="B459" s="88">
        <f t="shared" ref="B459:Q459" si="87">B401*B323</f>
        <v>0</v>
      </c>
      <c r="C459" s="88">
        <f t="shared" si="87"/>
        <v>0</v>
      </c>
      <c r="D459" s="88">
        <f t="shared" si="87"/>
        <v>0</v>
      </c>
      <c r="E459" s="88">
        <f t="shared" si="87"/>
        <v>0</v>
      </c>
      <c r="F459" s="88">
        <f t="shared" si="87"/>
        <v>0</v>
      </c>
      <c r="G459" s="88">
        <f t="shared" si="87"/>
        <v>0</v>
      </c>
      <c r="H459" s="88">
        <f t="shared" si="87"/>
        <v>0</v>
      </c>
      <c r="I459" s="88">
        <f t="shared" si="87"/>
        <v>0</v>
      </c>
      <c r="J459" s="88">
        <f t="shared" si="87"/>
        <v>0</v>
      </c>
      <c r="K459" s="88">
        <f t="shared" si="87"/>
        <v>0</v>
      </c>
      <c r="L459" s="88">
        <f t="shared" si="87"/>
        <v>0</v>
      </c>
      <c r="M459" s="88">
        <f t="shared" si="87"/>
        <v>0</v>
      </c>
      <c r="N459" s="88">
        <f t="shared" si="87"/>
        <v>0</v>
      </c>
      <c r="O459" s="88">
        <f t="shared" si="87"/>
        <v>0</v>
      </c>
      <c r="P459" s="88">
        <f t="shared" si="87"/>
        <v>0</v>
      </c>
      <c r="Q459" s="88">
        <f t="shared" si="87"/>
        <v>0</v>
      </c>
    </row>
    <row r="460" spans="1:17">
      <c r="A460" t="s">
        <v>34</v>
      </c>
      <c r="B460" s="88">
        <f t="shared" ref="B460:Q460" si="88">B402*B324</f>
        <v>0</v>
      </c>
      <c r="C460" s="88">
        <f t="shared" si="88"/>
        <v>0</v>
      </c>
      <c r="D460" s="88">
        <f t="shared" si="88"/>
        <v>0</v>
      </c>
      <c r="E460" s="88">
        <f t="shared" si="88"/>
        <v>0</v>
      </c>
      <c r="F460" s="88">
        <f t="shared" si="88"/>
        <v>0</v>
      </c>
      <c r="G460" s="88">
        <f t="shared" si="88"/>
        <v>0</v>
      </c>
      <c r="H460" s="88">
        <f t="shared" si="88"/>
        <v>0</v>
      </c>
      <c r="I460" s="88">
        <f t="shared" si="88"/>
        <v>0</v>
      </c>
      <c r="J460" s="88">
        <f t="shared" si="88"/>
        <v>0</v>
      </c>
      <c r="K460" s="88">
        <f t="shared" si="88"/>
        <v>0</v>
      </c>
      <c r="L460" s="88">
        <f t="shared" si="88"/>
        <v>0</v>
      </c>
      <c r="M460" s="88">
        <f t="shared" si="88"/>
        <v>0</v>
      </c>
      <c r="N460" s="88">
        <f t="shared" si="88"/>
        <v>0</v>
      </c>
      <c r="O460" s="88">
        <f t="shared" si="88"/>
        <v>0</v>
      </c>
      <c r="P460" s="88">
        <f t="shared" si="88"/>
        <v>0</v>
      </c>
      <c r="Q460" s="88">
        <f t="shared" si="88"/>
        <v>0</v>
      </c>
    </row>
    <row r="461" spans="1:17">
      <c r="A461" t="s">
        <v>35</v>
      </c>
      <c r="B461" s="88">
        <f t="shared" ref="B461:Q461" si="89">B403*B325</f>
        <v>0</v>
      </c>
      <c r="C461" s="88">
        <f t="shared" si="89"/>
        <v>0</v>
      </c>
      <c r="D461" s="88">
        <f t="shared" si="89"/>
        <v>0</v>
      </c>
      <c r="E461" s="88">
        <f t="shared" si="89"/>
        <v>0</v>
      </c>
      <c r="F461" s="88">
        <f t="shared" si="89"/>
        <v>0</v>
      </c>
      <c r="G461" s="88">
        <f t="shared" si="89"/>
        <v>0</v>
      </c>
      <c r="H461" s="88">
        <f t="shared" si="89"/>
        <v>0</v>
      </c>
      <c r="I461" s="88">
        <f t="shared" si="89"/>
        <v>0</v>
      </c>
      <c r="J461" s="88">
        <f t="shared" si="89"/>
        <v>0</v>
      </c>
      <c r="K461" s="88">
        <f t="shared" si="89"/>
        <v>0</v>
      </c>
      <c r="L461" s="88">
        <f t="shared" si="89"/>
        <v>0</v>
      </c>
      <c r="M461" s="88">
        <f t="shared" si="89"/>
        <v>0</v>
      </c>
      <c r="N461" s="88">
        <f t="shared" si="89"/>
        <v>0</v>
      </c>
      <c r="O461" s="88">
        <f t="shared" si="89"/>
        <v>0</v>
      </c>
      <c r="P461" s="88">
        <f t="shared" si="89"/>
        <v>0</v>
      </c>
      <c r="Q461" s="88">
        <f t="shared" si="89"/>
        <v>0</v>
      </c>
    </row>
    <row r="462" spans="1:17">
      <c r="A462" t="s">
        <v>36</v>
      </c>
      <c r="B462" s="88">
        <f t="shared" ref="B462:Q462" si="90">B404*B326</f>
        <v>0</v>
      </c>
      <c r="C462" s="88">
        <f t="shared" si="90"/>
        <v>0</v>
      </c>
      <c r="D462" s="88">
        <f t="shared" si="90"/>
        <v>0</v>
      </c>
      <c r="E462" s="88">
        <f t="shared" si="90"/>
        <v>0</v>
      </c>
      <c r="F462" s="88">
        <f t="shared" si="90"/>
        <v>0</v>
      </c>
      <c r="G462" s="88">
        <f t="shared" si="90"/>
        <v>0</v>
      </c>
      <c r="H462" s="88">
        <f t="shared" si="90"/>
        <v>0</v>
      </c>
      <c r="I462" s="88">
        <f t="shared" si="90"/>
        <v>0</v>
      </c>
      <c r="J462" s="88">
        <f t="shared" si="90"/>
        <v>0</v>
      </c>
      <c r="K462" s="88">
        <f t="shared" si="90"/>
        <v>0</v>
      </c>
      <c r="L462" s="88">
        <f t="shared" si="90"/>
        <v>0</v>
      </c>
      <c r="M462" s="88">
        <f t="shared" si="90"/>
        <v>0</v>
      </c>
      <c r="N462" s="88">
        <f t="shared" si="90"/>
        <v>0</v>
      </c>
      <c r="O462" s="88">
        <f t="shared" si="90"/>
        <v>0</v>
      </c>
      <c r="P462" s="88">
        <f t="shared" si="90"/>
        <v>0</v>
      </c>
      <c r="Q462" s="88">
        <f t="shared" si="90"/>
        <v>0</v>
      </c>
    </row>
    <row r="463" spans="1:17">
      <c r="A463" t="s">
        <v>37</v>
      </c>
      <c r="B463" s="88">
        <f t="shared" ref="B463:Q463" si="91">B405*B327</f>
        <v>0</v>
      </c>
      <c r="C463" s="88">
        <f t="shared" si="91"/>
        <v>0</v>
      </c>
      <c r="D463" s="88">
        <f t="shared" si="91"/>
        <v>0</v>
      </c>
      <c r="E463" s="88">
        <f t="shared" si="91"/>
        <v>0</v>
      </c>
      <c r="F463" s="88">
        <f t="shared" si="91"/>
        <v>0</v>
      </c>
      <c r="G463" s="88">
        <f t="shared" si="91"/>
        <v>0</v>
      </c>
      <c r="H463" s="88">
        <f t="shared" si="91"/>
        <v>0</v>
      </c>
      <c r="I463" s="88">
        <f t="shared" si="91"/>
        <v>0</v>
      </c>
      <c r="J463" s="88">
        <f t="shared" si="91"/>
        <v>0</v>
      </c>
      <c r="K463" s="88">
        <f t="shared" si="91"/>
        <v>0</v>
      </c>
      <c r="L463" s="88">
        <f t="shared" si="91"/>
        <v>0</v>
      </c>
      <c r="M463" s="88">
        <f t="shared" si="91"/>
        <v>0</v>
      </c>
      <c r="N463" s="88">
        <f t="shared" si="91"/>
        <v>0</v>
      </c>
      <c r="O463" s="88">
        <f t="shared" si="91"/>
        <v>0</v>
      </c>
      <c r="P463" s="88">
        <f t="shared" si="91"/>
        <v>0</v>
      </c>
      <c r="Q463" s="88">
        <f t="shared" si="91"/>
        <v>0</v>
      </c>
    </row>
    <row r="464" spans="1:17">
      <c r="A464" t="s">
        <v>38</v>
      </c>
      <c r="B464" s="88">
        <f t="shared" ref="B464:Q464" si="92">B406*B328</f>
        <v>0</v>
      </c>
      <c r="C464" s="88">
        <f t="shared" si="92"/>
        <v>0</v>
      </c>
      <c r="D464" s="88">
        <f t="shared" si="92"/>
        <v>0</v>
      </c>
      <c r="E464" s="88">
        <f t="shared" si="92"/>
        <v>0</v>
      </c>
      <c r="F464" s="88">
        <f t="shared" si="92"/>
        <v>0</v>
      </c>
      <c r="G464" s="88">
        <f t="shared" si="92"/>
        <v>0</v>
      </c>
      <c r="H464" s="88">
        <f t="shared" si="92"/>
        <v>0</v>
      </c>
      <c r="I464" s="88">
        <f t="shared" si="92"/>
        <v>0</v>
      </c>
      <c r="J464" s="88">
        <f t="shared" si="92"/>
        <v>0</v>
      </c>
      <c r="K464" s="88">
        <f t="shared" si="92"/>
        <v>0</v>
      </c>
      <c r="L464" s="88">
        <f t="shared" si="92"/>
        <v>0</v>
      </c>
      <c r="M464" s="88">
        <f t="shared" si="92"/>
        <v>0</v>
      </c>
      <c r="N464" s="88">
        <f t="shared" si="92"/>
        <v>0</v>
      </c>
      <c r="O464" s="88">
        <f t="shared" si="92"/>
        <v>0</v>
      </c>
      <c r="P464" s="88">
        <f t="shared" si="92"/>
        <v>0</v>
      </c>
      <c r="Q464" s="88">
        <f t="shared" si="92"/>
        <v>0</v>
      </c>
    </row>
    <row r="465" spans="1:17">
      <c r="A465" t="s">
        <v>39</v>
      </c>
      <c r="B465" s="88">
        <f t="shared" ref="B465:Q465" si="93">B407*B329</f>
        <v>0</v>
      </c>
      <c r="C465" s="88">
        <f t="shared" si="93"/>
        <v>0</v>
      </c>
      <c r="D465" s="88">
        <f t="shared" si="93"/>
        <v>0</v>
      </c>
      <c r="E465" s="88">
        <f t="shared" si="93"/>
        <v>0</v>
      </c>
      <c r="F465" s="88">
        <f t="shared" si="93"/>
        <v>0</v>
      </c>
      <c r="G465" s="88">
        <f t="shared" si="93"/>
        <v>0</v>
      </c>
      <c r="H465" s="88">
        <f t="shared" si="93"/>
        <v>0</v>
      </c>
      <c r="I465" s="88">
        <f t="shared" si="93"/>
        <v>0</v>
      </c>
      <c r="J465" s="88">
        <f t="shared" si="93"/>
        <v>0</v>
      </c>
      <c r="K465" s="88">
        <f t="shared" si="93"/>
        <v>0</v>
      </c>
      <c r="L465" s="88">
        <f t="shared" si="93"/>
        <v>0</v>
      </c>
      <c r="M465" s="88">
        <f t="shared" si="93"/>
        <v>0</v>
      </c>
      <c r="N465" s="88">
        <f t="shared" si="93"/>
        <v>0</v>
      </c>
      <c r="O465" s="88">
        <f t="shared" si="93"/>
        <v>0</v>
      </c>
      <c r="P465" s="88">
        <f t="shared" si="93"/>
        <v>0</v>
      </c>
      <c r="Q465" s="88">
        <f t="shared" si="93"/>
        <v>0</v>
      </c>
    </row>
    <row r="466" spans="1:17">
      <c r="A466" t="s">
        <v>179</v>
      </c>
      <c r="B466" s="88">
        <f t="shared" ref="B466:Q466" si="94">B408*B330</f>
        <v>0</v>
      </c>
      <c r="C466" s="88">
        <f t="shared" si="94"/>
        <v>0</v>
      </c>
      <c r="D466" s="88">
        <f t="shared" si="94"/>
        <v>0</v>
      </c>
      <c r="E466" s="88">
        <f t="shared" si="94"/>
        <v>0</v>
      </c>
      <c r="F466" s="88">
        <f t="shared" si="94"/>
        <v>0</v>
      </c>
      <c r="G466" s="88">
        <f t="shared" si="94"/>
        <v>0</v>
      </c>
      <c r="H466" s="88">
        <f t="shared" si="94"/>
        <v>0</v>
      </c>
      <c r="I466" s="88">
        <f t="shared" si="94"/>
        <v>0</v>
      </c>
      <c r="J466" s="88">
        <f t="shared" si="94"/>
        <v>0</v>
      </c>
      <c r="K466" s="88">
        <f t="shared" si="94"/>
        <v>0</v>
      </c>
      <c r="L466" s="88">
        <f t="shared" si="94"/>
        <v>0</v>
      </c>
      <c r="M466" s="88">
        <f t="shared" si="94"/>
        <v>0</v>
      </c>
      <c r="N466" s="88">
        <f t="shared" si="94"/>
        <v>0</v>
      </c>
      <c r="O466" s="88">
        <f t="shared" si="94"/>
        <v>0</v>
      </c>
      <c r="P466" s="88">
        <f t="shared" si="94"/>
        <v>0</v>
      </c>
      <c r="Q466" s="88">
        <f t="shared" si="94"/>
        <v>0</v>
      </c>
    </row>
    <row r="467" spans="1:17">
      <c r="A467" t="s">
        <v>180</v>
      </c>
      <c r="B467" s="88">
        <f t="shared" ref="B467:Q467" si="95">B409*B331</f>
        <v>0</v>
      </c>
      <c r="C467" s="88">
        <f t="shared" si="95"/>
        <v>0</v>
      </c>
      <c r="D467" s="88">
        <f t="shared" si="95"/>
        <v>0</v>
      </c>
      <c r="E467" s="88">
        <f t="shared" si="95"/>
        <v>0</v>
      </c>
      <c r="F467" s="88">
        <f t="shared" si="95"/>
        <v>0</v>
      </c>
      <c r="G467" s="88">
        <f t="shared" si="95"/>
        <v>0</v>
      </c>
      <c r="H467" s="88">
        <f t="shared" si="95"/>
        <v>0</v>
      </c>
      <c r="I467" s="88">
        <f t="shared" si="95"/>
        <v>0</v>
      </c>
      <c r="J467" s="88">
        <f t="shared" si="95"/>
        <v>0</v>
      </c>
      <c r="K467" s="88">
        <f t="shared" si="95"/>
        <v>0</v>
      </c>
      <c r="L467" s="88">
        <f t="shared" si="95"/>
        <v>0</v>
      </c>
      <c r="M467" s="88">
        <f t="shared" si="95"/>
        <v>0</v>
      </c>
      <c r="N467" s="88">
        <f t="shared" si="95"/>
        <v>0</v>
      </c>
      <c r="O467" s="88">
        <f t="shared" si="95"/>
        <v>0</v>
      </c>
      <c r="P467" s="88">
        <f t="shared" si="95"/>
        <v>0</v>
      </c>
      <c r="Q467" s="88">
        <f t="shared" si="95"/>
        <v>0</v>
      </c>
    </row>
    <row r="468" spans="1:17">
      <c r="A468" t="s">
        <v>27</v>
      </c>
      <c r="B468" s="88">
        <f t="shared" ref="B468:Q468" si="96">B410*B332</f>
        <v>0</v>
      </c>
      <c r="C468" s="88">
        <f t="shared" si="96"/>
        <v>0</v>
      </c>
      <c r="D468" s="88">
        <f t="shared" si="96"/>
        <v>0</v>
      </c>
      <c r="E468" s="88">
        <f t="shared" si="96"/>
        <v>0</v>
      </c>
      <c r="F468" s="88">
        <f t="shared" si="96"/>
        <v>0</v>
      </c>
      <c r="G468" s="88">
        <f t="shared" si="96"/>
        <v>0</v>
      </c>
      <c r="H468" s="88">
        <f t="shared" si="96"/>
        <v>0</v>
      </c>
      <c r="I468" s="88">
        <f t="shared" si="96"/>
        <v>0</v>
      </c>
      <c r="J468" s="88">
        <f t="shared" si="96"/>
        <v>0</v>
      </c>
      <c r="K468" s="88">
        <f t="shared" si="96"/>
        <v>0</v>
      </c>
      <c r="L468" s="88">
        <f t="shared" si="96"/>
        <v>0</v>
      </c>
      <c r="M468" s="88">
        <f t="shared" si="96"/>
        <v>0</v>
      </c>
      <c r="N468" s="88">
        <f t="shared" si="96"/>
        <v>0</v>
      </c>
      <c r="O468" s="88">
        <f t="shared" si="96"/>
        <v>0</v>
      </c>
      <c r="P468" s="88">
        <f t="shared" si="96"/>
        <v>0</v>
      </c>
      <c r="Q468" s="88">
        <f t="shared" si="96"/>
        <v>0</v>
      </c>
    </row>
    <row r="469" spans="1:17">
      <c r="A469" s="88"/>
      <c r="B469" s="88"/>
      <c r="C469" s="88"/>
      <c r="D469" s="88"/>
      <c r="E469" s="88"/>
      <c r="F469" s="88"/>
      <c r="G469" s="88"/>
      <c r="H469" s="88"/>
    </row>
    <row r="470" spans="1:17">
      <c r="A470" s="88">
        <f>'2. Perustiedot'!$D$17</f>
        <v>0</v>
      </c>
      <c r="B470" s="88"/>
      <c r="C470" s="88"/>
      <c r="D470" s="88"/>
      <c r="E470" s="88"/>
      <c r="F470" s="88"/>
      <c r="G470" s="88"/>
      <c r="H470" s="88"/>
    </row>
    <row r="471" spans="1:17">
      <c r="A471" s="88"/>
      <c r="B471" t="s">
        <v>28</v>
      </c>
      <c r="C471" t="s">
        <v>29</v>
      </c>
      <c r="D471" t="s">
        <v>30</v>
      </c>
      <c r="E471" t="s">
        <v>174</v>
      </c>
      <c r="F471" t="s">
        <v>32</v>
      </c>
      <c r="G471" t="s">
        <v>33</v>
      </c>
      <c r="H471" t="s">
        <v>40</v>
      </c>
      <c r="I471" t="s">
        <v>34</v>
      </c>
      <c r="J471" t="s">
        <v>35</v>
      </c>
      <c r="K471" t="s">
        <v>36</v>
      </c>
      <c r="L471" t="s">
        <v>37</v>
      </c>
      <c r="M471" t="s">
        <v>38</v>
      </c>
      <c r="N471" t="s">
        <v>39</v>
      </c>
      <c r="O471" t="s">
        <v>179</v>
      </c>
      <c r="P471" t="s">
        <v>180</v>
      </c>
      <c r="Q471" t="s">
        <v>189</v>
      </c>
    </row>
    <row r="472" spans="1:17">
      <c r="A472" t="s">
        <v>28</v>
      </c>
      <c r="B472" s="88">
        <f>B414*B317</f>
        <v>0</v>
      </c>
      <c r="C472" s="88">
        <f t="shared" ref="C472:Q472" si="97">C414*C317</f>
        <v>0</v>
      </c>
      <c r="D472" s="88">
        <f t="shared" si="97"/>
        <v>0</v>
      </c>
      <c r="E472" s="88">
        <f t="shared" si="97"/>
        <v>0</v>
      </c>
      <c r="F472" s="88">
        <f t="shared" si="97"/>
        <v>0</v>
      </c>
      <c r="G472" s="88">
        <f t="shared" si="97"/>
        <v>0</v>
      </c>
      <c r="H472" s="88">
        <f t="shared" si="97"/>
        <v>0</v>
      </c>
      <c r="I472" s="88">
        <f t="shared" si="97"/>
        <v>0</v>
      </c>
      <c r="J472" s="88">
        <f t="shared" si="97"/>
        <v>0</v>
      </c>
      <c r="K472" s="88">
        <f t="shared" si="97"/>
        <v>0</v>
      </c>
      <c r="L472" s="88">
        <f t="shared" si="97"/>
        <v>0</v>
      </c>
      <c r="M472" s="88">
        <f t="shared" si="97"/>
        <v>0</v>
      </c>
      <c r="N472" s="88">
        <f t="shared" si="97"/>
        <v>0</v>
      </c>
      <c r="O472" s="88">
        <f t="shared" si="97"/>
        <v>0</v>
      </c>
      <c r="P472" s="88">
        <f t="shared" si="97"/>
        <v>0</v>
      </c>
      <c r="Q472" s="88">
        <f t="shared" si="97"/>
        <v>0</v>
      </c>
    </row>
    <row r="473" spans="1:17">
      <c r="A473" t="s">
        <v>29</v>
      </c>
      <c r="B473" s="88">
        <f t="shared" ref="B473:Q473" si="98">B415*B318</f>
        <v>0</v>
      </c>
      <c r="C473" s="88">
        <f t="shared" si="98"/>
        <v>0</v>
      </c>
      <c r="D473" s="88">
        <f t="shared" si="98"/>
        <v>0</v>
      </c>
      <c r="E473" s="88">
        <f t="shared" si="98"/>
        <v>0</v>
      </c>
      <c r="F473" s="88">
        <f t="shared" si="98"/>
        <v>0</v>
      </c>
      <c r="G473" s="88">
        <f t="shared" si="98"/>
        <v>0</v>
      </c>
      <c r="H473" s="88">
        <f t="shared" si="98"/>
        <v>0</v>
      </c>
      <c r="I473" s="88">
        <f t="shared" si="98"/>
        <v>0</v>
      </c>
      <c r="J473" s="88">
        <f t="shared" si="98"/>
        <v>0</v>
      </c>
      <c r="K473" s="88">
        <f t="shared" si="98"/>
        <v>0</v>
      </c>
      <c r="L473" s="88">
        <f t="shared" si="98"/>
        <v>0</v>
      </c>
      <c r="M473" s="88">
        <f t="shared" si="98"/>
        <v>0</v>
      </c>
      <c r="N473" s="88">
        <f t="shared" si="98"/>
        <v>0</v>
      </c>
      <c r="O473" s="88">
        <f t="shared" si="98"/>
        <v>0</v>
      </c>
      <c r="P473" s="88">
        <f t="shared" si="98"/>
        <v>0</v>
      </c>
      <c r="Q473" s="88">
        <f t="shared" si="98"/>
        <v>0</v>
      </c>
    </row>
    <row r="474" spans="1:17">
      <c r="A474" t="s">
        <v>30</v>
      </c>
      <c r="B474" s="88">
        <f t="shared" ref="B474:Q474" si="99">B416*B319</f>
        <v>0</v>
      </c>
      <c r="C474" s="88">
        <f t="shared" si="99"/>
        <v>0</v>
      </c>
      <c r="D474" s="88">
        <f t="shared" si="99"/>
        <v>0</v>
      </c>
      <c r="E474" s="88">
        <f t="shared" si="99"/>
        <v>0</v>
      </c>
      <c r="F474" s="88">
        <f t="shared" si="99"/>
        <v>0</v>
      </c>
      <c r="G474" s="88">
        <f t="shared" si="99"/>
        <v>0</v>
      </c>
      <c r="H474" s="88">
        <f t="shared" si="99"/>
        <v>0</v>
      </c>
      <c r="I474" s="88">
        <f t="shared" si="99"/>
        <v>0</v>
      </c>
      <c r="J474" s="88">
        <f t="shared" si="99"/>
        <v>0</v>
      </c>
      <c r="K474" s="88">
        <f t="shared" si="99"/>
        <v>0</v>
      </c>
      <c r="L474" s="88">
        <f t="shared" si="99"/>
        <v>0</v>
      </c>
      <c r="M474" s="88">
        <f t="shared" si="99"/>
        <v>0</v>
      </c>
      <c r="N474" s="88">
        <f t="shared" si="99"/>
        <v>0</v>
      </c>
      <c r="O474" s="88">
        <f t="shared" si="99"/>
        <v>0</v>
      </c>
      <c r="P474" s="88">
        <f t="shared" si="99"/>
        <v>0</v>
      </c>
      <c r="Q474" s="88">
        <f t="shared" si="99"/>
        <v>0</v>
      </c>
    </row>
    <row r="475" spans="1:17">
      <c r="A475" t="s">
        <v>174</v>
      </c>
      <c r="B475" s="88">
        <f t="shared" ref="B475:Q475" si="100">B417*B320</f>
        <v>0</v>
      </c>
      <c r="C475" s="88">
        <f t="shared" si="100"/>
        <v>0</v>
      </c>
      <c r="D475" s="88">
        <f t="shared" si="100"/>
        <v>0</v>
      </c>
      <c r="E475" s="88">
        <f t="shared" si="100"/>
        <v>0</v>
      </c>
      <c r="F475" s="88">
        <f t="shared" si="100"/>
        <v>0</v>
      </c>
      <c r="G475" s="88">
        <f t="shared" si="100"/>
        <v>0</v>
      </c>
      <c r="H475" s="88">
        <f t="shared" si="100"/>
        <v>0</v>
      </c>
      <c r="I475" s="88">
        <f t="shared" si="100"/>
        <v>0</v>
      </c>
      <c r="J475" s="88">
        <f t="shared" si="100"/>
        <v>0</v>
      </c>
      <c r="K475" s="88">
        <f t="shared" si="100"/>
        <v>0</v>
      </c>
      <c r="L475" s="88">
        <f t="shared" si="100"/>
        <v>0</v>
      </c>
      <c r="M475" s="88">
        <f t="shared" si="100"/>
        <v>0</v>
      </c>
      <c r="N475" s="88">
        <f t="shared" si="100"/>
        <v>0</v>
      </c>
      <c r="O475" s="88">
        <f t="shared" si="100"/>
        <v>0</v>
      </c>
      <c r="P475" s="88">
        <f t="shared" si="100"/>
        <v>0</v>
      </c>
      <c r="Q475" s="88">
        <f t="shared" si="100"/>
        <v>0</v>
      </c>
    </row>
    <row r="476" spans="1:17">
      <c r="A476" t="s">
        <v>32</v>
      </c>
      <c r="B476" s="88">
        <f t="shared" ref="B476:Q476" si="101">B418*B321</f>
        <v>0</v>
      </c>
      <c r="C476" s="88">
        <f t="shared" si="101"/>
        <v>0</v>
      </c>
      <c r="D476" s="88">
        <f t="shared" si="101"/>
        <v>0</v>
      </c>
      <c r="E476" s="88">
        <f t="shared" si="101"/>
        <v>0</v>
      </c>
      <c r="F476" s="88">
        <f t="shared" si="101"/>
        <v>0</v>
      </c>
      <c r="G476" s="88">
        <f t="shared" si="101"/>
        <v>0</v>
      </c>
      <c r="H476" s="88">
        <f t="shared" si="101"/>
        <v>0</v>
      </c>
      <c r="I476" s="88">
        <f t="shared" si="101"/>
        <v>0</v>
      </c>
      <c r="J476" s="88">
        <f t="shared" si="101"/>
        <v>0</v>
      </c>
      <c r="K476" s="88">
        <f t="shared" si="101"/>
        <v>0</v>
      </c>
      <c r="L476" s="88">
        <f t="shared" si="101"/>
        <v>0</v>
      </c>
      <c r="M476" s="88">
        <f t="shared" si="101"/>
        <v>0</v>
      </c>
      <c r="N476" s="88">
        <f t="shared" si="101"/>
        <v>0</v>
      </c>
      <c r="O476" s="88">
        <f t="shared" si="101"/>
        <v>0</v>
      </c>
      <c r="P476" s="88">
        <f t="shared" si="101"/>
        <v>0</v>
      </c>
      <c r="Q476" s="88">
        <f t="shared" si="101"/>
        <v>0</v>
      </c>
    </row>
    <row r="477" spans="1:17">
      <c r="A477" t="s">
        <v>33</v>
      </c>
      <c r="B477" s="88">
        <f t="shared" ref="B477:Q477" si="102">B419*B322</f>
        <v>0</v>
      </c>
      <c r="C477" s="88">
        <f t="shared" si="102"/>
        <v>0</v>
      </c>
      <c r="D477" s="88">
        <f t="shared" si="102"/>
        <v>0</v>
      </c>
      <c r="E477" s="88">
        <f t="shared" si="102"/>
        <v>0</v>
      </c>
      <c r="F477" s="88">
        <f t="shared" si="102"/>
        <v>0</v>
      </c>
      <c r="G477" s="88">
        <f t="shared" si="102"/>
        <v>0</v>
      </c>
      <c r="H477" s="88">
        <f t="shared" si="102"/>
        <v>0</v>
      </c>
      <c r="I477" s="88">
        <f t="shared" si="102"/>
        <v>0</v>
      </c>
      <c r="J477" s="88">
        <f t="shared" si="102"/>
        <v>0</v>
      </c>
      <c r="K477" s="88">
        <f t="shared" si="102"/>
        <v>0</v>
      </c>
      <c r="L477" s="88">
        <f t="shared" si="102"/>
        <v>0</v>
      </c>
      <c r="M477" s="88">
        <f t="shared" si="102"/>
        <v>0</v>
      </c>
      <c r="N477" s="88">
        <f t="shared" si="102"/>
        <v>0</v>
      </c>
      <c r="O477" s="88">
        <f t="shared" si="102"/>
        <v>0</v>
      </c>
      <c r="P477" s="88">
        <f t="shared" si="102"/>
        <v>0</v>
      </c>
      <c r="Q477" s="88">
        <f t="shared" si="102"/>
        <v>0</v>
      </c>
    </row>
    <row r="478" spans="1:17">
      <c r="A478" t="s">
        <v>40</v>
      </c>
      <c r="B478" s="88">
        <f t="shared" ref="B478:Q478" si="103">B420*B323</f>
        <v>0</v>
      </c>
      <c r="C478" s="88">
        <f t="shared" si="103"/>
        <v>0</v>
      </c>
      <c r="D478" s="88">
        <f t="shared" si="103"/>
        <v>0</v>
      </c>
      <c r="E478" s="88">
        <f t="shared" si="103"/>
        <v>0</v>
      </c>
      <c r="F478" s="88">
        <f t="shared" si="103"/>
        <v>0</v>
      </c>
      <c r="G478" s="88">
        <f t="shared" si="103"/>
        <v>0</v>
      </c>
      <c r="H478" s="88">
        <f t="shared" si="103"/>
        <v>0</v>
      </c>
      <c r="I478" s="88">
        <f t="shared" si="103"/>
        <v>0</v>
      </c>
      <c r="J478" s="88">
        <f t="shared" si="103"/>
        <v>0</v>
      </c>
      <c r="K478" s="88">
        <f t="shared" si="103"/>
        <v>0</v>
      </c>
      <c r="L478" s="88">
        <f t="shared" si="103"/>
        <v>0</v>
      </c>
      <c r="M478" s="88">
        <f t="shared" si="103"/>
        <v>0</v>
      </c>
      <c r="N478" s="88">
        <f t="shared" si="103"/>
        <v>0</v>
      </c>
      <c r="O478" s="88">
        <f t="shared" si="103"/>
        <v>0</v>
      </c>
      <c r="P478" s="88">
        <f t="shared" si="103"/>
        <v>0</v>
      </c>
      <c r="Q478" s="88">
        <f t="shared" si="103"/>
        <v>0</v>
      </c>
    </row>
    <row r="479" spans="1:17">
      <c r="A479" t="s">
        <v>34</v>
      </c>
      <c r="B479" s="88">
        <f t="shared" ref="B479:Q479" si="104">B421*B324</f>
        <v>0</v>
      </c>
      <c r="C479" s="88">
        <f t="shared" si="104"/>
        <v>0</v>
      </c>
      <c r="D479" s="88">
        <f t="shared" si="104"/>
        <v>0</v>
      </c>
      <c r="E479" s="88">
        <f t="shared" si="104"/>
        <v>0</v>
      </c>
      <c r="F479" s="88">
        <f t="shared" si="104"/>
        <v>0</v>
      </c>
      <c r="G479" s="88">
        <f t="shared" si="104"/>
        <v>0</v>
      </c>
      <c r="H479" s="88">
        <f t="shared" si="104"/>
        <v>0</v>
      </c>
      <c r="I479" s="88">
        <f t="shared" si="104"/>
        <v>0</v>
      </c>
      <c r="J479" s="88">
        <f t="shared" si="104"/>
        <v>0</v>
      </c>
      <c r="K479" s="88">
        <f t="shared" si="104"/>
        <v>0</v>
      </c>
      <c r="L479" s="88">
        <f t="shared" si="104"/>
        <v>0</v>
      </c>
      <c r="M479" s="88">
        <f t="shared" si="104"/>
        <v>0</v>
      </c>
      <c r="N479" s="88">
        <f t="shared" si="104"/>
        <v>0</v>
      </c>
      <c r="O479" s="88">
        <f t="shared" si="104"/>
        <v>0</v>
      </c>
      <c r="P479" s="88">
        <f t="shared" si="104"/>
        <v>0</v>
      </c>
      <c r="Q479" s="88">
        <f t="shared" si="104"/>
        <v>0</v>
      </c>
    </row>
    <row r="480" spans="1:17">
      <c r="A480" t="s">
        <v>35</v>
      </c>
      <c r="B480" s="88">
        <f t="shared" ref="B480:Q480" si="105">B422*B325</f>
        <v>0</v>
      </c>
      <c r="C480" s="88">
        <f t="shared" si="105"/>
        <v>0</v>
      </c>
      <c r="D480" s="88">
        <f t="shared" si="105"/>
        <v>0</v>
      </c>
      <c r="E480" s="88">
        <f t="shared" si="105"/>
        <v>0</v>
      </c>
      <c r="F480" s="88">
        <f t="shared" si="105"/>
        <v>0</v>
      </c>
      <c r="G480" s="88">
        <f t="shared" si="105"/>
        <v>0</v>
      </c>
      <c r="H480" s="88">
        <f t="shared" si="105"/>
        <v>0</v>
      </c>
      <c r="I480" s="88">
        <f t="shared" si="105"/>
        <v>0</v>
      </c>
      <c r="J480" s="88">
        <f t="shared" si="105"/>
        <v>0</v>
      </c>
      <c r="K480" s="88">
        <f t="shared" si="105"/>
        <v>0</v>
      </c>
      <c r="L480" s="88">
        <f t="shared" si="105"/>
        <v>0</v>
      </c>
      <c r="M480" s="88">
        <f t="shared" si="105"/>
        <v>0</v>
      </c>
      <c r="N480" s="88">
        <f t="shared" si="105"/>
        <v>0</v>
      </c>
      <c r="O480" s="88">
        <f t="shared" si="105"/>
        <v>0</v>
      </c>
      <c r="P480" s="88">
        <f t="shared" si="105"/>
        <v>0</v>
      </c>
      <c r="Q480" s="88">
        <f t="shared" si="105"/>
        <v>0</v>
      </c>
    </row>
    <row r="481" spans="1:17">
      <c r="A481" t="s">
        <v>36</v>
      </c>
      <c r="B481" s="88">
        <f t="shared" ref="B481:Q481" si="106">B423*B326</f>
        <v>0</v>
      </c>
      <c r="C481" s="88">
        <f t="shared" si="106"/>
        <v>0</v>
      </c>
      <c r="D481" s="88">
        <f t="shared" si="106"/>
        <v>0</v>
      </c>
      <c r="E481" s="88">
        <f t="shared" si="106"/>
        <v>0</v>
      </c>
      <c r="F481" s="88">
        <f t="shared" si="106"/>
        <v>0</v>
      </c>
      <c r="G481" s="88">
        <f t="shared" si="106"/>
        <v>0</v>
      </c>
      <c r="H481" s="88">
        <f t="shared" si="106"/>
        <v>0</v>
      </c>
      <c r="I481" s="88">
        <f t="shared" si="106"/>
        <v>0</v>
      </c>
      <c r="J481" s="88">
        <f t="shared" si="106"/>
        <v>0</v>
      </c>
      <c r="K481" s="88">
        <f t="shared" si="106"/>
        <v>0</v>
      </c>
      <c r="L481" s="88">
        <f t="shared" si="106"/>
        <v>0</v>
      </c>
      <c r="M481" s="88">
        <f t="shared" si="106"/>
        <v>0</v>
      </c>
      <c r="N481" s="88">
        <f t="shared" si="106"/>
        <v>0</v>
      </c>
      <c r="O481" s="88">
        <f t="shared" si="106"/>
        <v>0</v>
      </c>
      <c r="P481" s="88">
        <f t="shared" si="106"/>
        <v>0</v>
      </c>
      <c r="Q481" s="88">
        <f t="shared" si="106"/>
        <v>0</v>
      </c>
    </row>
    <row r="482" spans="1:17">
      <c r="A482" t="s">
        <v>37</v>
      </c>
      <c r="B482" s="88">
        <f t="shared" ref="B482:Q482" si="107">B424*B327</f>
        <v>0</v>
      </c>
      <c r="C482" s="88">
        <f t="shared" si="107"/>
        <v>0</v>
      </c>
      <c r="D482" s="88">
        <f t="shared" si="107"/>
        <v>0</v>
      </c>
      <c r="E482" s="88">
        <f t="shared" si="107"/>
        <v>0</v>
      </c>
      <c r="F482" s="88">
        <f t="shared" si="107"/>
        <v>0</v>
      </c>
      <c r="G482" s="88">
        <f t="shared" si="107"/>
        <v>0</v>
      </c>
      <c r="H482" s="88">
        <f t="shared" si="107"/>
        <v>0</v>
      </c>
      <c r="I482" s="88">
        <f t="shared" si="107"/>
        <v>0</v>
      </c>
      <c r="J482" s="88">
        <f t="shared" si="107"/>
        <v>0</v>
      </c>
      <c r="K482" s="88">
        <f t="shared" si="107"/>
        <v>0</v>
      </c>
      <c r="L482" s="88">
        <f t="shared" si="107"/>
        <v>0</v>
      </c>
      <c r="M482" s="88">
        <f t="shared" si="107"/>
        <v>0</v>
      </c>
      <c r="N482" s="88">
        <f t="shared" si="107"/>
        <v>0</v>
      </c>
      <c r="O482" s="88">
        <f t="shared" si="107"/>
        <v>0</v>
      </c>
      <c r="P482" s="88">
        <f t="shared" si="107"/>
        <v>0</v>
      </c>
      <c r="Q482" s="88">
        <f t="shared" si="107"/>
        <v>0</v>
      </c>
    </row>
    <row r="483" spans="1:17">
      <c r="A483" t="s">
        <v>38</v>
      </c>
      <c r="B483" s="88">
        <f t="shared" ref="B483:Q483" si="108">B425*B328</f>
        <v>0</v>
      </c>
      <c r="C483" s="88">
        <f t="shared" si="108"/>
        <v>0</v>
      </c>
      <c r="D483" s="88">
        <f t="shared" si="108"/>
        <v>0</v>
      </c>
      <c r="E483" s="88">
        <f t="shared" si="108"/>
        <v>0</v>
      </c>
      <c r="F483" s="88">
        <f t="shared" si="108"/>
        <v>0</v>
      </c>
      <c r="G483" s="88">
        <f t="shared" si="108"/>
        <v>0</v>
      </c>
      <c r="H483" s="88">
        <f t="shared" si="108"/>
        <v>0</v>
      </c>
      <c r="I483" s="88">
        <f t="shared" si="108"/>
        <v>0</v>
      </c>
      <c r="J483" s="88">
        <f t="shared" si="108"/>
        <v>0</v>
      </c>
      <c r="K483" s="88">
        <f t="shared" si="108"/>
        <v>0</v>
      </c>
      <c r="L483" s="88">
        <f t="shared" si="108"/>
        <v>0</v>
      </c>
      <c r="M483" s="88">
        <f t="shared" si="108"/>
        <v>0</v>
      </c>
      <c r="N483" s="88">
        <f t="shared" si="108"/>
        <v>0</v>
      </c>
      <c r="O483" s="88">
        <f t="shared" si="108"/>
        <v>0</v>
      </c>
      <c r="P483" s="88">
        <f t="shared" si="108"/>
        <v>0</v>
      </c>
      <c r="Q483" s="88">
        <f t="shared" si="108"/>
        <v>0</v>
      </c>
    </row>
    <row r="484" spans="1:17">
      <c r="A484" t="s">
        <v>39</v>
      </c>
      <c r="B484" s="88">
        <f t="shared" ref="B484:Q484" si="109">B426*B329</f>
        <v>0</v>
      </c>
      <c r="C484" s="88">
        <f t="shared" si="109"/>
        <v>0</v>
      </c>
      <c r="D484" s="88">
        <f t="shared" si="109"/>
        <v>0</v>
      </c>
      <c r="E484" s="88">
        <f t="shared" si="109"/>
        <v>0</v>
      </c>
      <c r="F484" s="88">
        <f t="shared" si="109"/>
        <v>0</v>
      </c>
      <c r="G484" s="88">
        <f t="shared" si="109"/>
        <v>0</v>
      </c>
      <c r="H484" s="88">
        <f t="shared" si="109"/>
        <v>0</v>
      </c>
      <c r="I484" s="88">
        <f t="shared" si="109"/>
        <v>0</v>
      </c>
      <c r="J484" s="88">
        <f t="shared" si="109"/>
        <v>0</v>
      </c>
      <c r="K484" s="88">
        <f t="shared" si="109"/>
        <v>0</v>
      </c>
      <c r="L484" s="88">
        <f t="shared" si="109"/>
        <v>0</v>
      </c>
      <c r="M484" s="88">
        <f t="shared" si="109"/>
        <v>0</v>
      </c>
      <c r="N484" s="88">
        <f t="shared" si="109"/>
        <v>0</v>
      </c>
      <c r="O484" s="88">
        <f t="shared" si="109"/>
        <v>0</v>
      </c>
      <c r="P484" s="88">
        <f t="shared" si="109"/>
        <v>0</v>
      </c>
      <c r="Q484" s="88">
        <f t="shared" si="109"/>
        <v>0</v>
      </c>
    </row>
    <row r="485" spans="1:17">
      <c r="A485" t="s">
        <v>179</v>
      </c>
      <c r="B485" s="88">
        <f t="shared" ref="B485:Q485" si="110">B427*B330</f>
        <v>0</v>
      </c>
      <c r="C485" s="88">
        <f t="shared" si="110"/>
        <v>0</v>
      </c>
      <c r="D485" s="88">
        <f t="shared" si="110"/>
        <v>0</v>
      </c>
      <c r="E485" s="88">
        <f t="shared" si="110"/>
        <v>0</v>
      </c>
      <c r="F485" s="88">
        <f t="shared" si="110"/>
        <v>0</v>
      </c>
      <c r="G485" s="88">
        <f t="shared" si="110"/>
        <v>0</v>
      </c>
      <c r="H485" s="88">
        <f t="shared" si="110"/>
        <v>0</v>
      </c>
      <c r="I485" s="88">
        <f t="shared" si="110"/>
        <v>0</v>
      </c>
      <c r="J485" s="88">
        <f t="shared" si="110"/>
        <v>0</v>
      </c>
      <c r="K485" s="88">
        <f t="shared" si="110"/>
        <v>0</v>
      </c>
      <c r="L485" s="88">
        <f t="shared" si="110"/>
        <v>0</v>
      </c>
      <c r="M485" s="88">
        <f t="shared" si="110"/>
        <v>0</v>
      </c>
      <c r="N485" s="88">
        <f t="shared" si="110"/>
        <v>0</v>
      </c>
      <c r="O485" s="88">
        <f t="shared" si="110"/>
        <v>0</v>
      </c>
      <c r="P485" s="88">
        <f t="shared" si="110"/>
        <v>0</v>
      </c>
      <c r="Q485" s="88">
        <f t="shared" si="110"/>
        <v>0</v>
      </c>
    </row>
    <row r="486" spans="1:17">
      <c r="A486" t="s">
        <v>180</v>
      </c>
      <c r="B486" s="88">
        <f t="shared" ref="B486:Q486" si="111">B428*B331</f>
        <v>0</v>
      </c>
      <c r="C486" s="88">
        <f t="shared" si="111"/>
        <v>0</v>
      </c>
      <c r="D486" s="88">
        <f t="shared" si="111"/>
        <v>0</v>
      </c>
      <c r="E486" s="88">
        <f t="shared" si="111"/>
        <v>0</v>
      </c>
      <c r="F486" s="88">
        <f t="shared" si="111"/>
        <v>0</v>
      </c>
      <c r="G486" s="88">
        <f t="shared" si="111"/>
        <v>0</v>
      </c>
      <c r="H486" s="88">
        <f t="shared" si="111"/>
        <v>0</v>
      </c>
      <c r="I486" s="88">
        <f t="shared" si="111"/>
        <v>0</v>
      </c>
      <c r="J486" s="88">
        <f t="shared" si="111"/>
        <v>0</v>
      </c>
      <c r="K486" s="88">
        <f t="shared" si="111"/>
        <v>0</v>
      </c>
      <c r="L486" s="88">
        <f t="shared" si="111"/>
        <v>0</v>
      </c>
      <c r="M486" s="88">
        <f t="shared" si="111"/>
        <v>0</v>
      </c>
      <c r="N486" s="88">
        <f t="shared" si="111"/>
        <v>0</v>
      </c>
      <c r="O486" s="88">
        <f t="shared" si="111"/>
        <v>0</v>
      </c>
      <c r="P486" s="88">
        <f t="shared" si="111"/>
        <v>0</v>
      </c>
      <c r="Q486" s="88">
        <f t="shared" si="111"/>
        <v>0</v>
      </c>
    </row>
    <row r="487" spans="1:17">
      <c r="A487" t="s">
        <v>27</v>
      </c>
      <c r="B487" s="88">
        <f t="shared" ref="B487:Q487" si="112">B429*B332</f>
        <v>0</v>
      </c>
      <c r="C487" s="88">
        <f t="shared" si="112"/>
        <v>0</v>
      </c>
      <c r="D487" s="88">
        <f t="shared" si="112"/>
        <v>0</v>
      </c>
      <c r="E487" s="88">
        <f t="shared" si="112"/>
        <v>0</v>
      </c>
      <c r="F487" s="88">
        <f t="shared" si="112"/>
        <v>0</v>
      </c>
      <c r="G487" s="88">
        <f t="shared" si="112"/>
        <v>0</v>
      </c>
      <c r="H487" s="88">
        <f t="shared" si="112"/>
        <v>0</v>
      </c>
      <c r="I487" s="88">
        <f t="shared" si="112"/>
        <v>0</v>
      </c>
      <c r="J487" s="88">
        <f t="shared" si="112"/>
        <v>0</v>
      </c>
      <c r="K487" s="88">
        <f t="shared" si="112"/>
        <v>0</v>
      </c>
      <c r="L487" s="88">
        <f t="shared" si="112"/>
        <v>0</v>
      </c>
      <c r="M487" s="88">
        <f t="shared" si="112"/>
        <v>0</v>
      </c>
      <c r="N487" s="88">
        <f t="shared" si="112"/>
        <v>0</v>
      </c>
      <c r="O487" s="88">
        <f t="shared" si="112"/>
        <v>0</v>
      </c>
      <c r="P487" s="88">
        <f t="shared" si="112"/>
        <v>0</v>
      </c>
      <c r="Q487" s="88">
        <f t="shared" si="112"/>
        <v>0</v>
      </c>
    </row>
    <row r="488" spans="1:17">
      <c r="A488" s="88"/>
      <c r="B488" s="88"/>
      <c r="C488" s="88"/>
      <c r="D488" s="88"/>
      <c r="E488" s="88"/>
      <c r="F488" s="88"/>
      <c r="G488" s="88"/>
      <c r="H488" s="88"/>
    </row>
    <row r="489" spans="1:17" ht="18.75">
      <c r="A489" s="141" t="s">
        <v>191</v>
      </c>
      <c r="B489" s="88"/>
      <c r="C489" s="88"/>
      <c r="D489" s="88"/>
      <c r="E489" s="88"/>
      <c r="F489" s="88"/>
      <c r="G489" s="88"/>
      <c r="H489" s="88"/>
    </row>
    <row r="490" spans="1:17">
      <c r="A490" s="88">
        <f>'2. Perustiedot'!$D$16</f>
        <v>0</v>
      </c>
      <c r="B490" s="88"/>
      <c r="C490" s="88"/>
      <c r="D490" s="88"/>
      <c r="E490" s="88"/>
      <c r="F490" s="88"/>
      <c r="G490" s="88"/>
      <c r="H490" s="88"/>
    </row>
    <row r="491" spans="1:17">
      <c r="A491" s="88"/>
      <c r="B491" t="s">
        <v>28</v>
      </c>
      <c r="C491" t="s">
        <v>29</v>
      </c>
      <c r="D491" t="s">
        <v>30</v>
      </c>
      <c r="E491" t="s">
        <v>174</v>
      </c>
      <c r="F491" t="s">
        <v>32</v>
      </c>
      <c r="G491" t="s">
        <v>33</v>
      </c>
      <c r="H491" t="s">
        <v>40</v>
      </c>
      <c r="I491" t="s">
        <v>34</v>
      </c>
      <c r="J491" t="s">
        <v>35</v>
      </c>
      <c r="K491" t="s">
        <v>36</v>
      </c>
      <c r="L491" t="s">
        <v>37</v>
      </c>
      <c r="M491" t="s">
        <v>38</v>
      </c>
      <c r="N491" t="s">
        <v>39</v>
      </c>
      <c r="O491" t="s">
        <v>179</v>
      </c>
      <c r="P491" t="s">
        <v>180</v>
      </c>
      <c r="Q491" t="s">
        <v>189</v>
      </c>
    </row>
    <row r="492" spans="1:17">
      <c r="A492" t="s">
        <v>28</v>
      </c>
      <c r="B492" s="88">
        <f>B376*B337</f>
        <v>0</v>
      </c>
      <c r="C492" s="88">
        <f t="shared" ref="C492:Q492" si="113">C376*C337</f>
        <v>0</v>
      </c>
      <c r="D492" s="88">
        <f t="shared" si="113"/>
        <v>0</v>
      </c>
      <c r="E492" s="88">
        <f t="shared" si="113"/>
        <v>0</v>
      </c>
      <c r="F492" s="88">
        <f t="shared" si="113"/>
        <v>0</v>
      </c>
      <c r="G492" s="88">
        <f t="shared" si="113"/>
        <v>0</v>
      </c>
      <c r="H492" s="88">
        <f t="shared" si="113"/>
        <v>0</v>
      </c>
      <c r="I492" s="88">
        <f t="shared" si="113"/>
        <v>0</v>
      </c>
      <c r="J492" s="88">
        <f t="shared" si="113"/>
        <v>0</v>
      </c>
      <c r="K492" s="88">
        <f t="shared" si="113"/>
        <v>0</v>
      </c>
      <c r="L492" s="88">
        <f t="shared" si="113"/>
        <v>0</v>
      </c>
      <c r="M492" s="88">
        <f t="shared" si="113"/>
        <v>0</v>
      </c>
      <c r="N492" s="88">
        <f t="shared" si="113"/>
        <v>0</v>
      </c>
      <c r="O492" s="88">
        <f t="shared" si="113"/>
        <v>0</v>
      </c>
      <c r="P492" s="88">
        <f t="shared" si="113"/>
        <v>0</v>
      </c>
      <c r="Q492" s="88">
        <f t="shared" si="113"/>
        <v>0</v>
      </c>
    </row>
    <row r="493" spans="1:17">
      <c r="A493" t="s">
        <v>29</v>
      </c>
      <c r="B493" s="88">
        <f t="shared" ref="B493:Q493" si="114">B377*B338</f>
        <v>0</v>
      </c>
      <c r="C493" s="88">
        <f t="shared" si="114"/>
        <v>0</v>
      </c>
      <c r="D493" s="88">
        <f t="shared" si="114"/>
        <v>0</v>
      </c>
      <c r="E493" s="88">
        <f t="shared" si="114"/>
        <v>0</v>
      </c>
      <c r="F493" s="88">
        <f t="shared" si="114"/>
        <v>0</v>
      </c>
      <c r="G493" s="88">
        <f t="shared" si="114"/>
        <v>0</v>
      </c>
      <c r="H493" s="88">
        <f t="shared" si="114"/>
        <v>0</v>
      </c>
      <c r="I493" s="88">
        <f t="shared" si="114"/>
        <v>0</v>
      </c>
      <c r="J493" s="88">
        <f t="shared" si="114"/>
        <v>0</v>
      </c>
      <c r="K493" s="88">
        <f t="shared" si="114"/>
        <v>0</v>
      </c>
      <c r="L493" s="88">
        <f t="shared" si="114"/>
        <v>0</v>
      </c>
      <c r="M493" s="88">
        <f t="shared" si="114"/>
        <v>0</v>
      </c>
      <c r="N493" s="88">
        <f t="shared" si="114"/>
        <v>0</v>
      </c>
      <c r="O493" s="88">
        <f t="shared" si="114"/>
        <v>0</v>
      </c>
      <c r="P493" s="88">
        <f t="shared" si="114"/>
        <v>0</v>
      </c>
      <c r="Q493" s="88">
        <f t="shared" si="114"/>
        <v>0</v>
      </c>
    </row>
    <row r="494" spans="1:17">
      <c r="A494" t="s">
        <v>30</v>
      </c>
      <c r="B494" s="88">
        <f t="shared" ref="B494:Q494" si="115">B378*B339</f>
        <v>0</v>
      </c>
      <c r="C494" s="88">
        <f t="shared" si="115"/>
        <v>0</v>
      </c>
      <c r="D494" s="88">
        <f t="shared" si="115"/>
        <v>0</v>
      </c>
      <c r="E494" s="88">
        <f t="shared" si="115"/>
        <v>0</v>
      </c>
      <c r="F494" s="88">
        <f t="shared" si="115"/>
        <v>0</v>
      </c>
      <c r="G494" s="88">
        <f t="shared" si="115"/>
        <v>0</v>
      </c>
      <c r="H494" s="88">
        <f t="shared" si="115"/>
        <v>0</v>
      </c>
      <c r="I494" s="88">
        <f t="shared" si="115"/>
        <v>0</v>
      </c>
      <c r="J494" s="88">
        <f t="shared" si="115"/>
        <v>0</v>
      </c>
      <c r="K494" s="88">
        <f t="shared" si="115"/>
        <v>0</v>
      </c>
      <c r="L494" s="88">
        <f t="shared" si="115"/>
        <v>0</v>
      </c>
      <c r="M494" s="88">
        <f t="shared" si="115"/>
        <v>0</v>
      </c>
      <c r="N494" s="88">
        <f t="shared" si="115"/>
        <v>0</v>
      </c>
      <c r="O494" s="88">
        <f t="shared" si="115"/>
        <v>0</v>
      </c>
      <c r="P494" s="88">
        <f t="shared" si="115"/>
        <v>0</v>
      </c>
      <c r="Q494" s="88">
        <f t="shared" si="115"/>
        <v>0</v>
      </c>
    </row>
    <row r="495" spans="1:17">
      <c r="A495" t="s">
        <v>174</v>
      </c>
      <c r="B495" s="88">
        <f t="shared" ref="B495:Q495" si="116">B379*B340</f>
        <v>0</v>
      </c>
      <c r="C495" s="88">
        <f t="shared" si="116"/>
        <v>0</v>
      </c>
      <c r="D495" s="88">
        <f t="shared" si="116"/>
        <v>0</v>
      </c>
      <c r="E495" s="88">
        <f t="shared" si="116"/>
        <v>0</v>
      </c>
      <c r="F495" s="88">
        <f t="shared" si="116"/>
        <v>0</v>
      </c>
      <c r="G495" s="88">
        <f t="shared" si="116"/>
        <v>0</v>
      </c>
      <c r="H495" s="88">
        <f t="shared" si="116"/>
        <v>0</v>
      </c>
      <c r="I495" s="88">
        <f t="shared" si="116"/>
        <v>0</v>
      </c>
      <c r="J495" s="88">
        <f t="shared" si="116"/>
        <v>0</v>
      </c>
      <c r="K495" s="88">
        <f t="shared" si="116"/>
        <v>0</v>
      </c>
      <c r="L495" s="88">
        <f t="shared" si="116"/>
        <v>0</v>
      </c>
      <c r="M495" s="88">
        <f t="shared" si="116"/>
        <v>0</v>
      </c>
      <c r="N495" s="88">
        <f t="shared" si="116"/>
        <v>0</v>
      </c>
      <c r="O495" s="88">
        <f t="shared" si="116"/>
        <v>0</v>
      </c>
      <c r="P495" s="88">
        <f t="shared" si="116"/>
        <v>0</v>
      </c>
      <c r="Q495" s="88">
        <f t="shared" si="116"/>
        <v>0</v>
      </c>
    </row>
    <row r="496" spans="1:17">
      <c r="A496" t="s">
        <v>32</v>
      </c>
      <c r="B496" s="88">
        <f t="shared" ref="B496:Q496" si="117">B380*B341</f>
        <v>0</v>
      </c>
      <c r="C496" s="88">
        <f t="shared" si="117"/>
        <v>0</v>
      </c>
      <c r="D496" s="88">
        <f t="shared" si="117"/>
        <v>0</v>
      </c>
      <c r="E496" s="88">
        <f t="shared" si="117"/>
        <v>0</v>
      </c>
      <c r="F496" s="88">
        <f t="shared" si="117"/>
        <v>0</v>
      </c>
      <c r="G496" s="88">
        <f t="shared" si="117"/>
        <v>0</v>
      </c>
      <c r="H496" s="88">
        <f t="shared" si="117"/>
        <v>0</v>
      </c>
      <c r="I496" s="88">
        <f t="shared" si="117"/>
        <v>0</v>
      </c>
      <c r="J496" s="88">
        <f t="shared" si="117"/>
        <v>0</v>
      </c>
      <c r="K496" s="88">
        <f t="shared" si="117"/>
        <v>0</v>
      </c>
      <c r="L496" s="88">
        <f t="shared" si="117"/>
        <v>0</v>
      </c>
      <c r="M496" s="88">
        <f t="shared" si="117"/>
        <v>0</v>
      </c>
      <c r="N496" s="88">
        <f t="shared" si="117"/>
        <v>0</v>
      </c>
      <c r="O496" s="88">
        <f t="shared" si="117"/>
        <v>0</v>
      </c>
      <c r="P496" s="88">
        <f t="shared" si="117"/>
        <v>0</v>
      </c>
      <c r="Q496" s="88">
        <f t="shared" si="117"/>
        <v>0</v>
      </c>
    </row>
    <row r="497" spans="1:17">
      <c r="A497" t="s">
        <v>33</v>
      </c>
      <c r="B497" s="88">
        <f t="shared" ref="B497:Q497" si="118">B381*B342</f>
        <v>0</v>
      </c>
      <c r="C497" s="88">
        <f t="shared" si="118"/>
        <v>0</v>
      </c>
      <c r="D497" s="88">
        <f t="shared" si="118"/>
        <v>0</v>
      </c>
      <c r="E497" s="88">
        <f t="shared" si="118"/>
        <v>0</v>
      </c>
      <c r="F497" s="88">
        <f t="shared" si="118"/>
        <v>0</v>
      </c>
      <c r="G497" s="88">
        <f t="shared" si="118"/>
        <v>0</v>
      </c>
      <c r="H497" s="88">
        <f t="shared" si="118"/>
        <v>0</v>
      </c>
      <c r="I497" s="88">
        <f t="shared" si="118"/>
        <v>0</v>
      </c>
      <c r="J497" s="88">
        <f t="shared" si="118"/>
        <v>0</v>
      </c>
      <c r="K497" s="88">
        <f t="shared" si="118"/>
        <v>0</v>
      </c>
      <c r="L497" s="88">
        <f t="shared" si="118"/>
        <v>0</v>
      </c>
      <c r="M497" s="88">
        <f t="shared" si="118"/>
        <v>0</v>
      </c>
      <c r="N497" s="88">
        <f t="shared" si="118"/>
        <v>0</v>
      </c>
      <c r="O497" s="88">
        <f t="shared" si="118"/>
        <v>0</v>
      </c>
      <c r="P497" s="88">
        <f t="shared" si="118"/>
        <v>0</v>
      </c>
      <c r="Q497" s="88">
        <f t="shared" si="118"/>
        <v>0</v>
      </c>
    </row>
    <row r="498" spans="1:17">
      <c r="A498" t="s">
        <v>40</v>
      </c>
      <c r="B498" s="88">
        <f t="shared" ref="B498:Q498" si="119">B382*B343</f>
        <v>0</v>
      </c>
      <c r="C498" s="88">
        <f t="shared" si="119"/>
        <v>0</v>
      </c>
      <c r="D498" s="88">
        <f t="shared" si="119"/>
        <v>0</v>
      </c>
      <c r="E498" s="88">
        <f t="shared" si="119"/>
        <v>0</v>
      </c>
      <c r="F498" s="88">
        <f t="shared" si="119"/>
        <v>0</v>
      </c>
      <c r="G498" s="88">
        <f t="shared" si="119"/>
        <v>0</v>
      </c>
      <c r="H498" s="88">
        <f t="shared" si="119"/>
        <v>0</v>
      </c>
      <c r="I498" s="88">
        <f t="shared" si="119"/>
        <v>0</v>
      </c>
      <c r="J498" s="88">
        <f t="shared" si="119"/>
        <v>0</v>
      </c>
      <c r="K498" s="88">
        <f t="shared" si="119"/>
        <v>0</v>
      </c>
      <c r="L498" s="88">
        <f t="shared" si="119"/>
        <v>0</v>
      </c>
      <c r="M498" s="88">
        <f t="shared" si="119"/>
        <v>0</v>
      </c>
      <c r="N498" s="88">
        <f t="shared" si="119"/>
        <v>0</v>
      </c>
      <c r="O498" s="88">
        <f t="shared" si="119"/>
        <v>0</v>
      </c>
      <c r="P498" s="88">
        <f t="shared" si="119"/>
        <v>0</v>
      </c>
      <c r="Q498" s="88">
        <f t="shared" si="119"/>
        <v>0</v>
      </c>
    </row>
    <row r="499" spans="1:17">
      <c r="A499" t="s">
        <v>34</v>
      </c>
      <c r="B499" s="88">
        <f t="shared" ref="B499:Q499" si="120">B383*B344</f>
        <v>0</v>
      </c>
      <c r="C499" s="88">
        <f t="shared" si="120"/>
        <v>0</v>
      </c>
      <c r="D499" s="88">
        <f t="shared" si="120"/>
        <v>0</v>
      </c>
      <c r="E499" s="88">
        <f t="shared" si="120"/>
        <v>0</v>
      </c>
      <c r="F499" s="88">
        <f t="shared" si="120"/>
        <v>0</v>
      </c>
      <c r="G499" s="88">
        <f t="shared" si="120"/>
        <v>0</v>
      </c>
      <c r="H499" s="88">
        <f t="shared" si="120"/>
        <v>0</v>
      </c>
      <c r="I499" s="88">
        <f t="shared" si="120"/>
        <v>0</v>
      </c>
      <c r="J499" s="88">
        <f t="shared" si="120"/>
        <v>0</v>
      </c>
      <c r="K499" s="88">
        <f t="shared" si="120"/>
        <v>0</v>
      </c>
      <c r="L499" s="88">
        <f t="shared" si="120"/>
        <v>0</v>
      </c>
      <c r="M499" s="88">
        <f t="shared" si="120"/>
        <v>0</v>
      </c>
      <c r="N499" s="88">
        <f t="shared" si="120"/>
        <v>0</v>
      </c>
      <c r="O499" s="88">
        <f t="shared" si="120"/>
        <v>0</v>
      </c>
      <c r="P499" s="88">
        <f t="shared" si="120"/>
        <v>0</v>
      </c>
      <c r="Q499" s="88">
        <f t="shared" si="120"/>
        <v>0</v>
      </c>
    </row>
    <row r="500" spans="1:17">
      <c r="A500" t="s">
        <v>35</v>
      </c>
      <c r="B500" s="88">
        <f t="shared" ref="B500:Q500" si="121">B384*B345</f>
        <v>0</v>
      </c>
      <c r="C500" s="88">
        <f t="shared" si="121"/>
        <v>0</v>
      </c>
      <c r="D500" s="88">
        <f t="shared" si="121"/>
        <v>0</v>
      </c>
      <c r="E500" s="88">
        <f t="shared" si="121"/>
        <v>0</v>
      </c>
      <c r="F500" s="88">
        <f t="shared" si="121"/>
        <v>0</v>
      </c>
      <c r="G500" s="88">
        <f t="shared" si="121"/>
        <v>0</v>
      </c>
      <c r="H500" s="88">
        <f t="shared" si="121"/>
        <v>0</v>
      </c>
      <c r="I500" s="88">
        <f t="shared" si="121"/>
        <v>0</v>
      </c>
      <c r="J500" s="88">
        <f t="shared" si="121"/>
        <v>0</v>
      </c>
      <c r="K500" s="88">
        <f t="shared" si="121"/>
        <v>0</v>
      </c>
      <c r="L500" s="88">
        <f t="shared" si="121"/>
        <v>0</v>
      </c>
      <c r="M500" s="88">
        <f t="shared" si="121"/>
        <v>0</v>
      </c>
      <c r="N500" s="88">
        <f t="shared" si="121"/>
        <v>0</v>
      </c>
      <c r="O500" s="88">
        <f t="shared" si="121"/>
        <v>0</v>
      </c>
      <c r="P500" s="88">
        <f t="shared" si="121"/>
        <v>0</v>
      </c>
      <c r="Q500" s="88">
        <f t="shared" si="121"/>
        <v>0</v>
      </c>
    </row>
    <row r="501" spans="1:17">
      <c r="A501" t="s">
        <v>36</v>
      </c>
      <c r="B501" s="88">
        <f t="shared" ref="B501:Q501" si="122">B385*B346</f>
        <v>0</v>
      </c>
      <c r="C501" s="88">
        <f t="shared" si="122"/>
        <v>0</v>
      </c>
      <c r="D501" s="88">
        <f t="shared" si="122"/>
        <v>0</v>
      </c>
      <c r="E501" s="88">
        <f t="shared" si="122"/>
        <v>0</v>
      </c>
      <c r="F501" s="88">
        <f t="shared" si="122"/>
        <v>0</v>
      </c>
      <c r="G501" s="88">
        <f t="shared" si="122"/>
        <v>0</v>
      </c>
      <c r="H501" s="88">
        <f t="shared" si="122"/>
        <v>0</v>
      </c>
      <c r="I501" s="88">
        <f t="shared" si="122"/>
        <v>0</v>
      </c>
      <c r="J501" s="88">
        <f t="shared" si="122"/>
        <v>0</v>
      </c>
      <c r="K501" s="88">
        <f t="shared" si="122"/>
        <v>0</v>
      </c>
      <c r="L501" s="88">
        <f t="shared" si="122"/>
        <v>0</v>
      </c>
      <c r="M501" s="88">
        <f t="shared" si="122"/>
        <v>0</v>
      </c>
      <c r="N501" s="88">
        <f t="shared" si="122"/>
        <v>0</v>
      </c>
      <c r="O501" s="88">
        <f t="shared" si="122"/>
        <v>0</v>
      </c>
      <c r="P501" s="88">
        <f t="shared" si="122"/>
        <v>0</v>
      </c>
      <c r="Q501" s="88">
        <f t="shared" si="122"/>
        <v>0</v>
      </c>
    </row>
    <row r="502" spans="1:17">
      <c r="A502" t="s">
        <v>37</v>
      </c>
      <c r="B502" s="88">
        <f t="shared" ref="B502:Q502" si="123">B386*B347</f>
        <v>0</v>
      </c>
      <c r="C502" s="88">
        <f t="shared" si="123"/>
        <v>0</v>
      </c>
      <c r="D502" s="88">
        <f t="shared" si="123"/>
        <v>0</v>
      </c>
      <c r="E502" s="88">
        <f t="shared" si="123"/>
        <v>0</v>
      </c>
      <c r="F502" s="88">
        <f t="shared" si="123"/>
        <v>0</v>
      </c>
      <c r="G502" s="88">
        <f t="shared" si="123"/>
        <v>0</v>
      </c>
      <c r="H502" s="88">
        <f t="shared" si="123"/>
        <v>0</v>
      </c>
      <c r="I502" s="88">
        <f t="shared" si="123"/>
        <v>0</v>
      </c>
      <c r="J502" s="88">
        <f t="shared" si="123"/>
        <v>0</v>
      </c>
      <c r="K502" s="88">
        <f t="shared" si="123"/>
        <v>0</v>
      </c>
      <c r="L502" s="88">
        <f t="shared" si="123"/>
        <v>0</v>
      </c>
      <c r="M502" s="88">
        <f t="shared" si="123"/>
        <v>0</v>
      </c>
      <c r="N502" s="88">
        <f t="shared" si="123"/>
        <v>0</v>
      </c>
      <c r="O502" s="88">
        <f t="shared" si="123"/>
        <v>0</v>
      </c>
      <c r="P502" s="88">
        <f t="shared" si="123"/>
        <v>0</v>
      </c>
      <c r="Q502" s="88">
        <f t="shared" si="123"/>
        <v>0</v>
      </c>
    </row>
    <row r="503" spans="1:17">
      <c r="A503" t="s">
        <v>38</v>
      </c>
      <c r="B503" s="88">
        <f t="shared" ref="B503:Q503" si="124">B387*B348</f>
        <v>0</v>
      </c>
      <c r="C503" s="88">
        <f t="shared" si="124"/>
        <v>0</v>
      </c>
      <c r="D503" s="88">
        <f t="shared" si="124"/>
        <v>0</v>
      </c>
      <c r="E503" s="88">
        <f t="shared" si="124"/>
        <v>0</v>
      </c>
      <c r="F503" s="88">
        <f t="shared" si="124"/>
        <v>0</v>
      </c>
      <c r="G503" s="88">
        <f t="shared" si="124"/>
        <v>0</v>
      </c>
      <c r="H503" s="88">
        <f t="shared" si="124"/>
        <v>0</v>
      </c>
      <c r="I503" s="88">
        <f t="shared" si="124"/>
        <v>0</v>
      </c>
      <c r="J503" s="88">
        <f t="shared" si="124"/>
        <v>0</v>
      </c>
      <c r="K503" s="88">
        <f t="shared" si="124"/>
        <v>0</v>
      </c>
      <c r="L503" s="88">
        <f t="shared" si="124"/>
        <v>0</v>
      </c>
      <c r="M503" s="88">
        <f t="shared" si="124"/>
        <v>0</v>
      </c>
      <c r="N503" s="88">
        <f t="shared" si="124"/>
        <v>0</v>
      </c>
      <c r="O503" s="88">
        <f t="shared" si="124"/>
        <v>0</v>
      </c>
      <c r="P503" s="88">
        <f t="shared" si="124"/>
        <v>0</v>
      </c>
      <c r="Q503" s="88">
        <f t="shared" si="124"/>
        <v>0</v>
      </c>
    </row>
    <row r="504" spans="1:17">
      <c r="A504" t="s">
        <v>39</v>
      </c>
      <c r="B504" s="88">
        <f t="shared" ref="B504:Q504" si="125">B388*B349</f>
        <v>0</v>
      </c>
      <c r="C504" s="88">
        <f t="shared" si="125"/>
        <v>0</v>
      </c>
      <c r="D504" s="88">
        <f t="shared" si="125"/>
        <v>0</v>
      </c>
      <c r="E504" s="88">
        <f t="shared" si="125"/>
        <v>0</v>
      </c>
      <c r="F504" s="88">
        <f t="shared" si="125"/>
        <v>0</v>
      </c>
      <c r="G504" s="88">
        <f t="shared" si="125"/>
        <v>0</v>
      </c>
      <c r="H504" s="88">
        <f t="shared" si="125"/>
        <v>0</v>
      </c>
      <c r="I504" s="88">
        <f t="shared" si="125"/>
        <v>0</v>
      </c>
      <c r="J504" s="88">
        <f t="shared" si="125"/>
        <v>0</v>
      </c>
      <c r="K504" s="88">
        <f t="shared" si="125"/>
        <v>0</v>
      </c>
      <c r="L504" s="88">
        <f t="shared" si="125"/>
        <v>0</v>
      </c>
      <c r="M504" s="88">
        <f t="shared" si="125"/>
        <v>0</v>
      </c>
      <c r="N504" s="88">
        <f t="shared" si="125"/>
        <v>0</v>
      </c>
      <c r="O504" s="88">
        <f t="shared" si="125"/>
        <v>0</v>
      </c>
      <c r="P504" s="88">
        <f t="shared" si="125"/>
        <v>0</v>
      </c>
      <c r="Q504" s="88">
        <f t="shared" si="125"/>
        <v>0</v>
      </c>
    </row>
    <row r="505" spans="1:17">
      <c r="A505" t="s">
        <v>179</v>
      </c>
      <c r="B505" s="88">
        <f t="shared" ref="B505:Q505" si="126">B389*B350</f>
        <v>0</v>
      </c>
      <c r="C505" s="88">
        <f t="shared" si="126"/>
        <v>0</v>
      </c>
      <c r="D505" s="88">
        <f t="shared" si="126"/>
        <v>0</v>
      </c>
      <c r="E505" s="88">
        <f t="shared" si="126"/>
        <v>0</v>
      </c>
      <c r="F505" s="88">
        <f t="shared" si="126"/>
        <v>0</v>
      </c>
      <c r="G505" s="88">
        <f t="shared" si="126"/>
        <v>0</v>
      </c>
      <c r="H505" s="88">
        <f t="shared" si="126"/>
        <v>0</v>
      </c>
      <c r="I505" s="88">
        <f t="shared" si="126"/>
        <v>0</v>
      </c>
      <c r="J505" s="88">
        <f t="shared" si="126"/>
        <v>0</v>
      </c>
      <c r="K505" s="88">
        <f t="shared" si="126"/>
        <v>0</v>
      </c>
      <c r="L505" s="88">
        <f t="shared" si="126"/>
        <v>0</v>
      </c>
      <c r="M505" s="88">
        <f t="shared" si="126"/>
        <v>0</v>
      </c>
      <c r="N505" s="88">
        <f t="shared" si="126"/>
        <v>0</v>
      </c>
      <c r="O505" s="88">
        <f t="shared" si="126"/>
        <v>0</v>
      </c>
      <c r="P505" s="88">
        <f t="shared" si="126"/>
        <v>0</v>
      </c>
      <c r="Q505" s="88">
        <f t="shared" si="126"/>
        <v>0</v>
      </c>
    </row>
    <row r="506" spans="1:17">
      <c r="A506" t="s">
        <v>180</v>
      </c>
      <c r="B506" s="88">
        <f t="shared" ref="B506:Q506" si="127">B390*B351</f>
        <v>0</v>
      </c>
      <c r="C506" s="88">
        <f t="shared" si="127"/>
        <v>0</v>
      </c>
      <c r="D506" s="88">
        <f t="shared" si="127"/>
        <v>0</v>
      </c>
      <c r="E506" s="88">
        <f t="shared" si="127"/>
        <v>0</v>
      </c>
      <c r="F506" s="88">
        <f t="shared" si="127"/>
        <v>0</v>
      </c>
      <c r="G506" s="88">
        <f t="shared" si="127"/>
        <v>0</v>
      </c>
      <c r="H506" s="88">
        <f t="shared" si="127"/>
        <v>0</v>
      </c>
      <c r="I506" s="88">
        <f t="shared" si="127"/>
        <v>0</v>
      </c>
      <c r="J506" s="88">
        <f t="shared" si="127"/>
        <v>0</v>
      </c>
      <c r="K506" s="88">
        <f t="shared" si="127"/>
        <v>0</v>
      </c>
      <c r="L506" s="88">
        <f t="shared" si="127"/>
        <v>0</v>
      </c>
      <c r="M506" s="88">
        <f t="shared" si="127"/>
        <v>0</v>
      </c>
      <c r="N506" s="88">
        <f t="shared" si="127"/>
        <v>0</v>
      </c>
      <c r="O506" s="88">
        <f t="shared" si="127"/>
        <v>0</v>
      </c>
      <c r="P506" s="88">
        <f t="shared" si="127"/>
        <v>0</v>
      </c>
      <c r="Q506" s="88">
        <f t="shared" si="127"/>
        <v>0</v>
      </c>
    </row>
    <row r="507" spans="1:17">
      <c r="A507" t="s">
        <v>27</v>
      </c>
      <c r="B507" s="88">
        <f t="shared" ref="B507:Q507" si="128">B391*B352</f>
        <v>0</v>
      </c>
      <c r="C507" s="88">
        <f t="shared" si="128"/>
        <v>0</v>
      </c>
      <c r="D507" s="88">
        <f t="shared" si="128"/>
        <v>0</v>
      </c>
      <c r="E507" s="88">
        <f t="shared" si="128"/>
        <v>0</v>
      </c>
      <c r="F507" s="88">
        <f t="shared" si="128"/>
        <v>0</v>
      </c>
      <c r="G507" s="88">
        <f t="shared" si="128"/>
        <v>0</v>
      </c>
      <c r="H507" s="88">
        <f t="shared" si="128"/>
        <v>0</v>
      </c>
      <c r="I507" s="88">
        <f t="shared" si="128"/>
        <v>0</v>
      </c>
      <c r="J507" s="88">
        <f t="shared" si="128"/>
        <v>0</v>
      </c>
      <c r="K507" s="88">
        <f t="shared" si="128"/>
        <v>0</v>
      </c>
      <c r="L507" s="88">
        <f t="shared" si="128"/>
        <v>0</v>
      </c>
      <c r="M507" s="88">
        <f t="shared" si="128"/>
        <v>0</v>
      </c>
      <c r="N507" s="88">
        <f t="shared" si="128"/>
        <v>0</v>
      </c>
      <c r="O507" s="88">
        <f t="shared" si="128"/>
        <v>0</v>
      </c>
      <c r="P507" s="88">
        <f t="shared" si="128"/>
        <v>0</v>
      </c>
      <c r="Q507" s="88">
        <f t="shared" si="128"/>
        <v>0</v>
      </c>
    </row>
    <row r="508" spans="1:17">
      <c r="A508" s="88"/>
      <c r="B508" s="88"/>
      <c r="C508" s="88"/>
      <c r="D508" s="88"/>
      <c r="E508" s="88"/>
      <c r="F508" s="88"/>
      <c r="G508" s="88"/>
      <c r="H508" s="88"/>
    </row>
    <row r="509" spans="1:17">
      <c r="A509" s="88">
        <f>'2. Perustiedot'!$D$17</f>
        <v>0</v>
      </c>
      <c r="B509" s="88"/>
      <c r="C509" s="88"/>
      <c r="D509" s="88"/>
      <c r="E509" s="88"/>
      <c r="F509" s="88"/>
      <c r="G509" s="88"/>
      <c r="H509" s="88"/>
    </row>
    <row r="510" spans="1:17">
      <c r="A510" s="88"/>
      <c r="B510" t="s">
        <v>28</v>
      </c>
      <c r="C510" t="s">
        <v>29</v>
      </c>
      <c r="D510" t="s">
        <v>30</v>
      </c>
      <c r="E510" t="s">
        <v>174</v>
      </c>
      <c r="F510" t="s">
        <v>32</v>
      </c>
      <c r="G510" t="s">
        <v>33</v>
      </c>
      <c r="H510" t="s">
        <v>40</v>
      </c>
      <c r="I510" t="s">
        <v>34</v>
      </c>
      <c r="J510" t="s">
        <v>35</v>
      </c>
      <c r="K510" t="s">
        <v>36</v>
      </c>
      <c r="L510" t="s">
        <v>37</v>
      </c>
      <c r="M510" t="s">
        <v>38</v>
      </c>
      <c r="N510" t="s">
        <v>39</v>
      </c>
      <c r="O510" t="s">
        <v>179</v>
      </c>
      <c r="P510" t="s">
        <v>180</v>
      </c>
      <c r="Q510" t="s">
        <v>189</v>
      </c>
    </row>
    <row r="511" spans="1:17">
      <c r="A511" t="s">
        <v>28</v>
      </c>
      <c r="B511" s="88">
        <f>B395*B337</f>
        <v>0</v>
      </c>
      <c r="C511" s="88">
        <f t="shared" ref="C511:Q511" si="129">C395*C337</f>
        <v>0</v>
      </c>
      <c r="D511" s="88">
        <f t="shared" si="129"/>
        <v>0</v>
      </c>
      <c r="E511" s="88">
        <f t="shared" si="129"/>
        <v>0</v>
      </c>
      <c r="F511" s="88">
        <f t="shared" si="129"/>
        <v>0</v>
      </c>
      <c r="G511" s="88">
        <f t="shared" si="129"/>
        <v>0</v>
      </c>
      <c r="H511" s="88">
        <f t="shared" si="129"/>
        <v>0</v>
      </c>
      <c r="I511" s="88">
        <f t="shared" si="129"/>
        <v>0</v>
      </c>
      <c r="J511" s="88">
        <f t="shared" si="129"/>
        <v>0</v>
      </c>
      <c r="K511" s="88">
        <f t="shared" si="129"/>
        <v>0</v>
      </c>
      <c r="L511" s="88">
        <f t="shared" si="129"/>
        <v>0</v>
      </c>
      <c r="M511" s="88">
        <f t="shared" si="129"/>
        <v>0</v>
      </c>
      <c r="N511" s="88">
        <f t="shared" si="129"/>
        <v>0</v>
      </c>
      <c r="O511" s="88">
        <f t="shared" si="129"/>
        <v>0</v>
      </c>
      <c r="P511" s="88">
        <f t="shared" si="129"/>
        <v>0</v>
      </c>
      <c r="Q511" s="88">
        <f t="shared" si="129"/>
        <v>0</v>
      </c>
    </row>
    <row r="512" spans="1:17">
      <c r="A512" t="s">
        <v>29</v>
      </c>
      <c r="B512" s="88">
        <f t="shared" ref="B512:Q512" si="130">B396*B338</f>
        <v>0</v>
      </c>
      <c r="C512" s="88">
        <f t="shared" si="130"/>
        <v>0</v>
      </c>
      <c r="D512" s="88">
        <f t="shared" si="130"/>
        <v>0</v>
      </c>
      <c r="E512" s="88">
        <f t="shared" si="130"/>
        <v>0</v>
      </c>
      <c r="F512" s="88">
        <f t="shared" si="130"/>
        <v>0</v>
      </c>
      <c r="G512" s="88">
        <f t="shared" si="130"/>
        <v>0</v>
      </c>
      <c r="H512" s="88">
        <f t="shared" si="130"/>
        <v>0</v>
      </c>
      <c r="I512" s="88">
        <f t="shared" si="130"/>
        <v>0</v>
      </c>
      <c r="J512" s="88">
        <f t="shared" si="130"/>
        <v>0</v>
      </c>
      <c r="K512" s="88">
        <f t="shared" si="130"/>
        <v>0</v>
      </c>
      <c r="L512" s="88">
        <f t="shared" si="130"/>
        <v>0</v>
      </c>
      <c r="M512" s="88">
        <f t="shared" si="130"/>
        <v>0</v>
      </c>
      <c r="N512" s="88">
        <f t="shared" si="130"/>
        <v>0</v>
      </c>
      <c r="O512" s="88">
        <f t="shared" si="130"/>
        <v>0</v>
      </c>
      <c r="P512" s="88">
        <f t="shared" si="130"/>
        <v>0</v>
      </c>
      <c r="Q512" s="88">
        <f t="shared" si="130"/>
        <v>0</v>
      </c>
    </row>
    <row r="513" spans="1:17">
      <c r="A513" t="s">
        <v>30</v>
      </c>
      <c r="B513" s="88">
        <f t="shared" ref="B513:Q513" si="131">B397*B339</f>
        <v>0</v>
      </c>
      <c r="C513" s="88">
        <f t="shared" si="131"/>
        <v>0</v>
      </c>
      <c r="D513" s="88">
        <f t="shared" si="131"/>
        <v>0</v>
      </c>
      <c r="E513" s="88">
        <f t="shared" si="131"/>
        <v>0</v>
      </c>
      <c r="F513" s="88">
        <f t="shared" si="131"/>
        <v>0</v>
      </c>
      <c r="G513" s="88">
        <f t="shared" si="131"/>
        <v>0</v>
      </c>
      <c r="H513" s="88">
        <f t="shared" si="131"/>
        <v>0</v>
      </c>
      <c r="I513" s="88">
        <f t="shared" si="131"/>
        <v>0</v>
      </c>
      <c r="J513" s="88">
        <f t="shared" si="131"/>
        <v>0</v>
      </c>
      <c r="K513" s="88">
        <f t="shared" si="131"/>
        <v>0</v>
      </c>
      <c r="L513" s="88">
        <f t="shared" si="131"/>
        <v>0</v>
      </c>
      <c r="M513" s="88">
        <f t="shared" si="131"/>
        <v>0</v>
      </c>
      <c r="N513" s="88">
        <f t="shared" si="131"/>
        <v>0</v>
      </c>
      <c r="O513" s="88">
        <f t="shared" si="131"/>
        <v>0</v>
      </c>
      <c r="P513" s="88">
        <f t="shared" si="131"/>
        <v>0</v>
      </c>
      <c r="Q513" s="88">
        <f t="shared" si="131"/>
        <v>0</v>
      </c>
    </row>
    <row r="514" spans="1:17">
      <c r="A514" t="s">
        <v>174</v>
      </c>
      <c r="B514" s="88">
        <f t="shared" ref="B514:Q514" si="132">B398*B340</f>
        <v>0</v>
      </c>
      <c r="C514" s="88">
        <f t="shared" si="132"/>
        <v>0</v>
      </c>
      <c r="D514" s="88">
        <f t="shared" si="132"/>
        <v>0</v>
      </c>
      <c r="E514" s="88">
        <f t="shared" si="132"/>
        <v>0</v>
      </c>
      <c r="F514" s="88">
        <f t="shared" si="132"/>
        <v>0</v>
      </c>
      <c r="G514" s="88">
        <f t="shared" si="132"/>
        <v>0</v>
      </c>
      <c r="H514" s="88">
        <f t="shared" si="132"/>
        <v>0</v>
      </c>
      <c r="I514" s="88">
        <f t="shared" si="132"/>
        <v>0</v>
      </c>
      <c r="J514" s="88">
        <f t="shared" si="132"/>
        <v>0</v>
      </c>
      <c r="K514" s="88">
        <f t="shared" si="132"/>
        <v>0</v>
      </c>
      <c r="L514" s="88">
        <f t="shared" si="132"/>
        <v>0</v>
      </c>
      <c r="M514" s="88">
        <f t="shared" si="132"/>
        <v>0</v>
      </c>
      <c r="N514" s="88">
        <f t="shared" si="132"/>
        <v>0</v>
      </c>
      <c r="O514" s="88">
        <f t="shared" si="132"/>
        <v>0</v>
      </c>
      <c r="P514" s="88">
        <f t="shared" si="132"/>
        <v>0</v>
      </c>
      <c r="Q514" s="88">
        <f t="shared" si="132"/>
        <v>0</v>
      </c>
    </row>
    <row r="515" spans="1:17">
      <c r="A515" t="s">
        <v>32</v>
      </c>
      <c r="B515" s="88">
        <f t="shared" ref="B515:Q515" si="133">B399*B341</f>
        <v>0</v>
      </c>
      <c r="C515" s="88">
        <f t="shared" si="133"/>
        <v>0</v>
      </c>
      <c r="D515" s="88">
        <f t="shared" si="133"/>
        <v>0</v>
      </c>
      <c r="E515" s="88">
        <f t="shared" si="133"/>
        <v>0</v>
      </c>
      <c r="F515" s="88">
        <f t="shared" si="133"/>
        <v>0</v>
      </c>
      <c r="G515" s="88">
        <f t="shared" si="133"/>
        <v>0</v>
      </c>
      <c r="H515" s="88">
        <f t="shared" si="133"/>
        <v>0</v>
      </c>
      <c r="I515" s="88">
        <f t="shared" si="133"/>
        <v>0</v>
      </c>
      <c r="J515" s="88">
        <f t="shared" si="133"/>
        <v>0</v>
      </c>
      <c r="K515" s="88">
        <f t="shared" si="133"/>
        <v>0</v>
      </c>
      <c r="L515" s="88">
        <f t="shared" si="133"/>
        <v>0</v>
      </c>
      <c r="M515" s="88">
        <f t="shared" si="133"/>
        <v>0</v>
      </c>
      <c r="N515" s="88">
        <f t="shared" si="133"/>
        <v>0</v>
      </c>
      <c r="O515" s="88">
        <f t="shared" si="133"/>
        <v>0</v>
      </c>
      <c r="P515" s="88">
        <f t="shared" si="133"/>
        <v>0</v>
      </c>
      <c r="Q515" s="88">
        <f t="shared" si="133"/>
        <v>0</v>
      </c>
    </row>
    <row r="516" spans="1:17">
      <c r="A516" t="s">
        <v>33</v>
      </c>
      <c r="B516" s="88">
        <f t="shared" ref="B516:Q516" si="134">B400*B342</f>
        <v>0</v>
      </c>
      <c r="C516" s="88">
        <f t="shared" si="134"/>
        <v>0</v>
      </c>
      <c r="D516" s="88">
        <f t="shared" si="134"/>
        <v>0</v>
      </c>
      <c r="E516" s="88">
        <f t="shared" si="134"/>
        <v>0</v>
      </c>
      <c r="F516" s="88">
        <f t="shared" si="134"/>
        <v>0</v>
      </c>
      <c r="G516" s="88">
        <f t="shared" si="134"/>
        <v>0</v>
      </c>
      <c r="H516" s="88">
        <f t="shared" si="134"/>
        <v>0</v>
      </c>
      <c r="I516" s="88">
        <f t="shared" si="134"/>
        <v>0</v>
      </c>
      <c r="J516" s="88">
        <f t="shared" si="134"/>
        <v>0</v>
      </c>
      <c r="K516" s="88">
        <f t="shared" si="134"/>
        <v>0</v>
      </c>
      <c r="L516" s="88">
        <f t="shared" si="134"/>
        <v>0</v>
      </c>
      <c r="M516" s="88">
        <f t="shared" si="134"/>
        <v>0</v>
      </c>
      <c r="N516" s="88">
        <f t="shared" si="134"/>
        <v>0</v>
      </c>
      <c r="O516" s="88">
        <f t="shared" si="134"/>
        <v>0</v>
      </c>
      <c r="P516" s="88">
        <f t="shared" si="134"/>
        <v>0</v>
      </c>
      <c r="Q516" s="88">
        <f t="shared" si="134"/>
        <v>0</v>
      </c>
    </row>
    <row r="517" spans="1:17">
      <c r="A517" t="s">
        <v>40</v>
      </c>
      <c r="B517" s="88">
        <f t="shared" ref="B517:Q517" si="135">B401*B343</f>
        <v>0</v>
      </c>
      <c r="C517" s="88">
        <f t="shared" si="135"/>
        <v>0</v>
      </c>
      <c r="D517" s="88">
        <f t="shared" si="135"/>
        <v>0</v>
      </c>
      <c r="E517" s="88">
        <f t="shared" si="135"/>
        <v>0</v>
      </c>
      <c r="F517" s="88">
        <f t="shared" si="135"/>
        <v>0</v>
      </c>
      <c r="G517" s="88">
        <f t="shared" si="135"/>
        <v>0</v>
      </c>
      <c r="H517" s="88">
        <f t="shared" si="135"/>
        <v>0</v>
      </c>
      <c r="I517" s="88">
        <f t="shared" si="135"/>
        <v>0</v>
      </c>
      <c r="J517" s="88">
        <f t="shared" si="135"/>
        <v>0</v>
      </c>
      <c r="K517" s="88">
        <f t="shared" si="135"/>
        <v>0</v>
      </c>
      <c r="L517" s="88">
        <f t="shared" si="135"/>
        <v>0</v>
      </c>
      <c r="M517" s="88">
        <f t="shared" si="135"/>
        <v>0</v>
      </c>
      <c r="N517" s="88">
        <f t="shared" si="135"/>
        <v>0</v>
      </c>
      <c r="O517" s="88">
        <f t="shared" si="135"/>
        <v>0</v>
      </c>
      <c r="P517" s="88">
        <f t="shared" si="135"/>
        <v>0</v>
      </c>
      <c r="Q517" s="88">
        <f t="shared" si="135"/>
        <v>0</v>
      </c>
    </row>
    <row r="518" spans="1:17">
      <c r="A518" t="s">
        <v>34</v>
      </c>
      <c r="B518" s="88">
        <f t="shared" ref="B518:Q518" si="136">B402*B344</f>
        <v>0</v>
      </c>
      <c r="C518" s="88">
        <f t="shared" si="136"/>
        <v>0</v>
      </c>
      <c r="D518" s="88">
        <f t="shared" si="136"/>
        <v>0</v>
      </c>
      <c r="E518" s="88">
        <f t="shared" si="136"/>
        <v>0</v>
      </c>
      <c r="F518" s="88">
        <f t="shared" si="136"/>
        <v>0</v>
      </c>
      <c r="G518" s="88">
        <f t="shared" si="136"/>
        <v>0</v>
      </c>
      <c r="H518" s="88">
        <f t="shared" si="136"/>
        <v>0</v>
      </c>
      <c r="I518" s="88">
        <f t="shared" si="136"/>
        <v>0</v>
      </c>
      <c r="J518" s="88">
        <f t="shared" si="136"/>
        <v>0</v>
      </c>
      <c r="K518" s="88">
        <f t="shared" si="136"/>
        <v>0</v>
      </c>
      <c r="L518" s="88">
        <f t="shared" si="136"/>
        <v>0</v>
      </c>
      <c r="M518" s="88">
        <f t="shared" si="136"/>
        <v>0</v>
      </c>
      <c r="N518" s="88">
        <f t="shared" si="136"/>
        <v>0</v>
      </c>
      <c r="O518" s="88">
        <f t="shared" si="136"/>
        <v>0</v>
      </c>
      <c r="P518" s="88">
        <f t="shared" si="136"/>
        <v>0</v>
      </c>
      <c r="Q518" s="88">
        <f t="shared" si="136"/>
        <v>0</v>
      </c>
    </row>
    <row r="519" spans="1:17">
      <c r="A519" t="s">
        <v>35</v>
      </c>
      <c r="B519" s="88">
        <f t="shared" ref="B519:Q519" si="137">B403*B345</f>
        <v>0</v>
      </c>
      <c r="C519" s="88">
        <f t="shared" si="137"/>
        <v>0</v>
      </c>
      <c r="D519" s="88">
        <f t="shared" si="137"/>
        <v>0</v>
      </c>
      <c r="E519" s="88">
        <f t="shared" si="137"/>
        <v>0</v>
      </c>
      <c r="F519" s="88">
        <f t="shared" si="137"/>
        <v>0</v>
      </c>
      <c r="G519" s="88">
        <f t="shared" si="137"/>
        <v>0</v>
      </c>
      <c r="H519" s="88">
        <f t="shared" si="137"/>
        <v>0</v>
      </c>
      <c r="I519" s="88">
        <f t="shared" si="137"/>
        <v>0</v>
      </c>
      <c r="J519" s="88">
        <f t="shared" si="137"/>
        <v>0</v>
      </c>
      <c r="K519" s="88">
        <f t="shared" si="137"/>
        <v>0</v>
      </c>
      <c r="L519" s="88">
        <f t="shared" si="137"/>
        <v>0</v>
      </c>
      <c r="M519" s="88">
        <f t="shared" si="137"/>
        <v>0</v>
      </c>
      <c r="N519" s="88">
        <f t="shared" si="137"/>
        <v>0</v>
      </c>
      <c r="O519" s="88">
        <f t="shared" si="137"/>
        <v>0</v>
      </c>
      <c r="P519" s="88">
        <f t="shared" si="137"/>
        <v>0</v>
      </c>
      <c r="Q519" s="88">
        <f t="shared" si="137"/>
        <v>0</v>
      </c>
    </row>
    <row r="520" spans="1:17">
      <c r="A520" t="s">
        <v>36</v>
      </c>
      <c r="B520" s="88">
        <f t="shared" ref="B520:Q520" si="138">B404*B346</f>
        <v>0</v>
      </c>
      <c r="C520" s="88">
        <f t="shared" si="138"/>
        <v>0</v>
      </c>
      <c r="D520" s="88">
        <f t="shared" si="138"/>
        <v>0</v>
      </c>
      <c r="E520" s="88">
        <f t="shared" si="138"/>
        <v>0</v>
      </c>
      <c r="F520" s="88">
        <f t="shared" si="138"/>
        <v>0</v>
      </c>
      <c r="G520" s="88">
        <f t="shared" si="138"/>
        <v>0</v>
      </c>
      <c r="H520" s="88">
        <f t="shared" si="138"/>
        <v>0</v>
      </c>
      <c r="I520" s="88">
        <f t="shared" si="138"/>
        <v>0</v>
      </c>
      <c r="J520" s="88">
        <f t="shared" si="138"/>
        <v>0</v>
      </c>
      <c r="K520" s="88">
        <f t="shared" si="138"/>
        <v>0</v>
      </c>
      <c r="L520" s="88">
        <f t="shared" si="138"/>
        <v>0</v>
      </c>
      <c r="M520" s="88">
        <f t="shared" si="138"/>
        <v>0</v>
      </c>
      <c r="N520" s="88">
        <f t="shared" si="138"/>
        <v>0</v>
      </c>
      <c r="O520" s="88">
        <f t="shared" si="138"/>
        <v>0</v>
      </c>
      <c r="P520" s="88">
        <f t="shared" si="138"/>
        <v>0</v>
      </c>
      <c r="Q520" s="88">
        <f t="shared" si="138"/>
        <v>0</v>
      </c>
    </row>
    <row r="521" spans="1:17">
      <c r="A521" t="s">
        <v>37</v>
      </c>
      <c r="B521" s="88">
        <f t="shared" ref="B521:Q521" si="139">B405*B347</f>
        <v>0</v>
      </c>
      <c r="C521" s="88">
        <f t="shared" si="139"/>
        <v>0</v>
      </c>
      <c r="D521" s="88">
        <f t="shared" si="139"/>
        <v>0</v>
      </c>
      <c r="E521" s="88">
        <f t="shared" si="139"/>
        <v>0</v>
      </c>
      <c r="F521" s="88">
        <f t="shared" si="139"/>
        <v>0</v>
      </c>
      <c r="G521" s="88">
        <f t="shared" si="139"/>
        <v>0</v>
      </c>
      <c r="H521" s="88">
        <f t="shared" si="139"/>
        <v>0</v>
      </c>
      <c r="I521" s="88">
        <f t="shared" si="139"/>
        <v>0</v>
      </c>
      <c r="J521" s="88">
        <f t="shared" si="139"/>
        <v>0</v>
      </c>
      <c r="K521" s="88">
        <f t="shared" si="139"/>
        <v>0</v>
      </c>
      <c r="L521" s="88">
        <f t="shared" si="139"/>
        <v>0</v>
      </c>
      <c r="M521" s="88">
        <f t="shared" si="139"/>
        <v>0</v>
      </c>
      <c r="N521" s="88">
        <f t="shared" si="139"/>
        <v>0</v>
      </c>
      <c r="O521" s="88">
        <f t="shared" si="139"/>
        <v>0</v>
      </c>
      <c r="P521" s="88">
        <f t="shared" si="139"/>
        <v>0</v>
      </c>
      <c r="Q521" s="88">
        <f t="shared" si="139"/>
        <v>0</v>
      </c>
    </row>
    <row r="522" spans="1:17">
      <c r="A522" t="s">
        <v>38</v>
      </c>
      <c r="B522" s="88">
        <f t="shared" ref="B522:Q522" si="140">B406*B348</f>
        <v>0</v>
      </c>
      <c r="C522" s="88">
        <f t="shared" si="140"/>
        <v>0</v>
      </c>
      <c r="D522" s="88">
        <f t="shared" si="140"/>
        <v>0</v>
      </c>
      <c r="E522" s="88">
        <f t="shared" si="140"/>
        <v>0</v>
      </c>
      <c r="F522" s="88">
        <f t="shared" si="140"/>
        <v>0</v>
      </c>
      <c r="G522" s="88">
        <f t="shared" si="140"/>
        <v>0</v>
      </c>
      <c r="H522" s="88">
        <f t="shared" si="140"/>
        <v>0</v>
      </c>
      <c r="I522" s="88">
        <f t="shared" si="140"/>
        <v>0</v>
      </c>
      <c r="J522" s="88">
        <f t="shared" si="140"/>
        <v>0</v>
      </c>
      <c r="K522" s="88">
        <f t="shared" si="140"/>
        <v>0</v>
      </c>
      <c r="L522" s="88">
        <f t="shared" si="140"/>
        <v>0</v>
      </c>
      <c r="M522" s="88">
        <f t="shared" si="140"/>
        <v>0</v>
      </c>
      <c r="N522" s="88">
        <f t="shared" si="140"/>
        <v>0</v>
      </c>
      <c r="O522" s="88">
        <f t="shared" si="140"/>
        <v>0</v>
      </c>
      <c r="P522" s="88">
        <f t="shared" si="140"/>
        <v>0</v>
      </c>
      <c r="Q522" s="88">
        <f t="shared" si="140"/>
        <v>0</v>
      </c>
    </row>
    <row r="523" spans="1:17">
      <c r="A523" t="s">
        <v>39</v>
      </c>
      <c r="B523" s="88">
        <f t="shared" ref="B523:Q523" si="141">B407*B349</f>
        <v>0</v>
      </c>
      <c r="C523" s="88">
        <f t="shared" si="141"/>
        <v>0</v>
      </c>
      <c r="D523" s="88">
        <f t="shared" si="141"/>
        <v>0</v>
      </c>
      <c r="E523" s="88">
        <f t="shared" si="141"/>
        <v>0</v>
      </c>
      <c r="F523" s="88">
        <f t="shared" si="141"/>
        <v>0</v>
      </c>
      <c r="G523" s="88">
        <f t="shared" si="141"/>
        <v>0</v>
      </c>
      <c r="H523" s="88">
        <f t="shared" si="141"/>
        <v>0</v>
      </c>
      <c r="I523" s="88">
        <f t="shared" si="141"/>
        <v>0</v>
      </c>
      <c r="J523" s="88">
        <f t="shared" si="141"/>
        <v>0</v>
      </c>
      <c r="K523" s="88">
        <f t="shared" si="141"/>
        <v>0</v>
      </c>
      <c r="L523" s="88">
        <f t="shared" si="141"/>
        <v>0</v>
      </c>
      <c r="M523" s="88">
        <f t="shared" si="141"/>
        <v>0</v>
      </c>
      <c r="N523" s="88">
        <f t="shared" si="141"/>
        <v>0</v>
      </c>
      <c r="O523" s="88">
        <f t="shared" si="141"/>
        <v>0</v>
      </c>
      <c r="P523" s="88">
        <f t="shared" si="141"/>
        <v>0</v>
      </c>
      <c r="Q523" s="88">
        <f t="shared" si="141"/>
        <v>0</v>
      </c>
    </row>
    <row r="524" spans="1:17">
      <c r="A524" t="s">
        <v>179</v>
      </c>
      <c r="B524" s="88">
        <f t="shared" ref="B524:Q524" si="142">B408*B350</f>
        <v>0</v>
      </c>
      <c r="C524" s="88">
        <f t="shared" si="142"/>
        <v>0</v>
      </c>
      <c r="D524" s="88">
        <f t="shared" si="142"/>
        <v>0</v>
      </c>
      <c r="E524" s="88">
        <f t="shared" si="142"/>
        <v>0</v>
      </c>
      <c r="F524" s="88">
        <f t="shared" si="142"/>
        <v>0</v>
      </c>
      <c r="G524" s="88">
        <f t="shared" si="142"/>
        <v>0</v>
      </c>
      <c r="H524" s="88">
        <f t="shared" si="142"/>
        <v>0</v>
      </c>
      <c r="I524" s="88">
        <f t="shared" si="142"/>
        <v>0</v>
      </c>
      <c r="J524" s="88">
        <f t="shared" si="142"/>
        <v>0</v>
      </c>
      <c r="K524" s="88">
        <f t="shared" si="142"/>
        <v>0</v>
      </c>
      <c r="L524" s="88">
        <f t="shared" si="142"/>
        <v>0</v>
      </c>
      <c r="M524" s="88">
        <f t="shared" si="142"/>
        <v>0</v>
      </c>
      <c r="N524" s="88">
        <f t="shared" si="142"/>
        <v>0</v>
      </c>
      <c r="O524" s="88">
        <f t="shared" si="142"/>
        <v>0</v>
      </c>
      <c r="P524" s="88">
        <f t="shared" si="142"/>
        <v>0</v>
      </c>
      <c r="Q524" s="88">
        <f t="shared" si="142"/>
        <v>0</v>
      </c>
    </row>
    <row r="525" spans="1:17">
      <c r="A525" t="s">
        <v>180</v>
      </c>
      <c r="B525" s="88">
        <f t="shared" ref="B525:Q525" si="143">B409*B351</f>
        <v>0</v>
      </c>
      <c r="C525" s="88">
        <f t="shared" si="143"/>
        <v>0</v>
      </c>
      <c r="D525" s="88">
        <f t="shared" si="143"/>
        <v>0</v>
      </c>
      <c r="E525" s="88">
        <f t="shared" si="143"/>
        <v>0</v>
      </c>
      <c r="F525" s="88">
        <f t="shared" si="143"/>
        <v>0</v>
      </c>
      <c r="G525" s="88">
        <f t="shared" si="143"/>
        <v>0</v>
      </c>
      <c r="H525" s="88">
        <f t="shared" si="143"/>
        <v>0</v>
      </c>
      <c r="I525" s="88">
        <f t="shared" si="143"/>
        <v>0</v>
      </c>
      <c r="J525" s="88">
        <f t="shared" si="143"/>
        <v>0</v>
      </c>
      <c r="K525" s="88">
        <f t="shared" si="143"/>
        <v>0</v>
      </c>
      <c r="L525" s="88">
        <f t="shared" si="143"/>
        <v>0</v>
      </c>
      <c r="M525" s="88">
        <f t="shared" si="143"/>
        <v>0</v>
      </c>
      <c r="N525" s="88">
        <f t="shared" si="143"/>
        <v>0</v>
      </c>
      <c r="O525" s="88">
        <f t="shared" si="143"/>
        <v>0</v>
      </c>
      <c r="P525" s="88">
        <f t="shared" si="143"/>
        <v>0</v>
      </c>
      <c r="Q525" s="88">
        <f t="shared" si="143"/>
        <v>0</v>
      </c>
    </row>
    <row r="526" spans="1:17">
      <c r="A526" t="s">
        <v>27</v>
      </c>
      <c r="B526" s="88">
        <f t="shared" ref="B526:Q526" si="144">B410*B352</f>
        <v>0</v>
      </c>
      <c r="C526" s="88">
        <f t="shared" si="144"/>
        <v>0</v>
      </c>
      <c r="D526" s="88">
        <f t="shared" si="144"/>
        <v>0</v>
      </c>
      <c r="E526" s="88">
        <f t="shared" si="144"/>
        <v>0</v>
      </c>
      <c r="F526" s="88">
        <f t="shared" si="144"/>
        <v>0</v>
      </c>
      <c r="G526" s="88">
        <f t="shared" si="144"/>
        <v>0</v>
      </c>
      <c r="H526" s="88">
        <f t="shared" si="144"/>
        <v>0</v>
      </c>
      <c r="I526" s="88">
        <f t="shared" si="144"/>
        <v>0</v>
      </c>
      <c r="J526" s="88">
        <f t="shared" si="144"/>
        <v>0</v>
      </c>
      <c r="K526" s="88">
        <f t="shared" si="144"/>
        <v>0</v>
      </c>
      <c r="L526" s="88">
        <f t="shared" si="144"/>
        <v>0</v>
      </c>
      <c r="M526" s="88">
        <f t="shared" si="144"/>
        <v>0</v>
      </c>
      <c r="N526" s="88">
        <f t="shared" si="144"/>
        <v>0</v>
      </c>
      <c r="O526" s="88">
        <f t="shared" si="144"/>
        <v>0</v>
      </c>
      <c r="P526" s="88">
        <f t="shared" si="144"/>
        <v>0</v>
      </c>
      <c r="Q526" s="88">
        <f t="shared" si="144"/>
        <v>0</v>
      </c>
    </row>
    <row r="527" spans="1:17">
      <c r="A527" s="88"/>
      <c r="B527" s="88"/>
      <c r="C527" s="88"/>
      <c r="D527" s="88"/>
      <c r="E527" s="88"/>
      <c r="F527" s="88"/>
      <c r="G527" s="88"/>
      <c r="H527" s="88"/>
    </row>
    <row r="528" spans="1:17">
      <c r="A528" s="88">
        <f>'2. Perustiedot'!$D$17</f>
        <v>0</v>
      </c>
      <c r="B528" s="88"/>
      <c r="C528" s="88"/>
      <c r="D528" s="88"/>
      <c r="E528" s="88"/>
      <c r="F528" s="88"/>
      <c r="G528" s="88"/>
      <c r="H528" s="88"/>
    </row>
    <row r="529" spans="1:17">
      <c r="A529" s="88"/>
      <c r="B529" t="s">
        <v>28</v>
      </c>
      <c r="C529" t="s">
        <v>29</v>
      </c>
      <c r="D529" t="s">
        <v>30</v>
      </c>
      <c r="E529" t="s">
        <v>174</v>
      </c>
      <c r="F529" t="s">
        <v>32</v>
      </c>
      <c r="G529" t="s">
        <v>33</v>
      </c>
      <c r="H529" t="s">
        <v>40</v>
      </c>
      <c r="I529" t="s">
        <v>34</v>
      </c>
      <c r="J529" t="s">
        <v>35</v>
      </c>
      <c r="K529" t="s">
        <v>36</v>
      </c>
      <c r="L529" t="s">
        <v>37</v>
      </c>
      <c r="M529" t="s">
        <v>38</v>
      </c>
      <c r="N529" t="s">
        <v>39</v>
      </c>
      <c r="O529" t="s">
        <v>179</v>
      </c>
      <c r="P529" t="s">
        <v>180</v>
      </c>
      <c r="Q529" t="s">
        <v>189</v>
      </c>
    </row>
    <row r="530" spans="1:17">
      <c r="A530" t="s">
        <v>28</v>
      </c>
      <c r="B530" s="88">
        <f>B414*B337</f>
        <v>0</v>
      </c>
      <c r="C530" s="88">
        <f t="shared" ref="C530:Q530" si="145">C414*C337</f>
        <v>0</v>
      </c>
      <c r="D530" s="88">
        <f t="shared" si="145"/>
        <v>0</v>
      </c>
      <c r="E530" s="88">
        <f t="shared" si="145"/>
        <v>0</v>
      </c>
      <c r="F530" s="88">
        <f t="shared" si="145"/>
        <v>0</v>
      </c>
      <c r="G530" s="88">
        <f t="shared" si="145"/>
        <v>0</v>
      </c>
      <c r="H530" s="88">
        <f t="shared" si="145"/>
        <v>0</v>
      </c>
      <c r="I530" s="88">
        <f t="shared" si="145"/>
        <v>0</v>
      </c>
      <c r="J530" s="88">
        <f t="shared" si="145"/>
        <v>0</v>
      </c>
      <c r="K530" s="88">
        <f t="shared" si="145"/>
        <v>0</v>
      </c>
      <c r="L530" s="88">
        <f t="shared" si="145"/>
        <v>0</v>
      </c>
      <c r="M530" s="88">
        <f t="shared" si="145"/>
        <v>0</v>
      </c>
      <c r="N530" s="88">
        <f t="shared" si="145"/>
        <v>0</v>
      </c>
      <c r="O530" s="88">
        <f t="shared" si="145"/>
        <v>0</v>
      </c>
      <c r="P530" s="88">
        <f t="shared" si="145"/>
        <v>0</v>
      </c>
      <c r="Q530" s="88">
        <f t="shared" si="145"/>
        <v>0</v>
      </c>
    </row>
    <row r="531" spans="1:17">
      <c r="A531" t="s">
        <v>29</v>
      </c>
      <c r="B531" s="88">
        <f t="shared" ref="B531:Q531" si="146">B415*B338</f>
        <v>0</v>
      </c>
      <c r="C531" s="88">
        <f t="shared" si="146"/>
        <v>0</v>
      </c>
      <c r="D531" s="88">
        <f t="shared" si="146"/>
        <v>0</v>
      </c>
      <c r="E531" s="88">
        <f t="shared" si="146"/>
        <v>0</v>
      </c>
      <c r="F531" s="88">
        <f t="shared" si="146"/>
        <v>0</v>
      </c>
      <c r="G531" s="88">
        <f t="shared" si="146"/>
        <v>0</v>
      </c>
      <c r="H531" s="88">
        <f t="shared" si="146"/>
        <v>0</v>
      </c>
      <c r="I531" s="88">
        <f t="shared" si="146"/>
        <v>0</v>
      </c>
      <c r="J531" s="88">
        <f t="shared" si="146"/>
        <v>0</v>
      </c>
      <c r="K531" s="88">
        <f t="shared" si="146"/>
        <v>0</v>
      </c>
      <c r="L531" s="88">
        <f t="shared" si="146"/>
        <v>0</v>
      </c>
      <c r="M531" s="88">
        <f t="shared" si="146"/>
        <v>0</v>
      </c>
      <c r="N531" s="88">
        <f t="shared" si="146"/>
        <v>0</v>
      </c>
      <c r="O531" s="88">
        <f t="shared" si="146"/>
        <v>0</v>
      </c>
      <c r="P531" s="88">
        <f t="shared" si="146"/>
        <v>0</v>
      </c>
      <c r="Q531" s="88">
        <f t="shared" si="146"/>
        <v>0</v>
      </c>
    </row>
    <row r="532" spans="1:17">
      <c r="A532" t="s">
        <v>30</v>
      </c>
      <c r="B532" s="88">
        <f t="shared" ref="B532:Q532" si="147">B416*B339</f>
        <v>0</v>
      </c>
      <c r="C532" s="88">
        <f t="shared" si="147"/>
        <v>0</v>
      </c>
      <c r="D532" s="88">
        <f t="shared" si="147"/>
        <v>0</v>
      </c>
      <c r="E532" s="88">
        <f t="shared" si="147"/>
        <v>0</v>
      </c>
      <c r="F532" s="88">
        <f t="shared" si="147"/>
        <v>0</v>
      </c>
      <c r="G532" s="88">
        <f t="shared" si="147"/>
        <v>0</v>
      </c>
      <c r="H532" s="88">
        <f t="shared" si="147"/>
        <v>0</v>
      </c>
      <c r="I532" s="88">
        <f t="shared" si="147"/>
        <v>0</v>
      </c>
      <c r="J532" s="88">
        <f t="shared" si="147"/>
        <v>0</v>
      </c>
      <c r="K532" s="88">
        <f t="shared" si="147"/>
        <v>0</v>
      </c>
      <c r="L532" s="88">
        <f t="shared" si="147"/>
        <v>0</v>
      </c>
      <c r="M532" s="88">
        <f t="shared" si="147"/>
        <v>0</v>
      </c>
      <c r="N532" s="88">
        <f t="shared" si="147"/>
        <v>0</v>
      </c>
      <c r="O532" s="88">
        <f t="shared" si="147"/>
        <v>0</v>
      </c>
      <c r="P532" s="88">
        <f t="shared" si="147"/>
        <v>0</v>
      </c>
      <c r="Q532" s="88">
        <f t="shared" si="147"/>
        <v>0</v>
      </c>
    </row>
    <row r="533" spans="1:17">
      <c r="A533" t="s">
        <v>174</v>
      </c>
      <c r="B533" s="88">
        <f t="shared" ref="B533:Q533" si="148">B417*B340</f>
        <v>0</v>
      </c>
      <c r="C533" s="88">
        <f t="shared" si="148"/>
        <v>0</v>
      </c>
      <c r="D533" s="88">
        <f t="shared" si="148"/>
        <v>0</v>
      </c>
      <c r="E533" s="88">
        <f t="shared" si="148"/>
        <v>0</v>
      </c>
      <c r="F533" s="88">
        <f t="shared" si="148"/>
        <v>0</v>
      </c>
      <c r="G533" s="88">
        <f t="shared" si="148"/>
        <v>0</v>
      </c>
      <c r="H533" s="88">
        <f t="shared" si="148"/>
        <v>0</v>
      </c>
      <c r="I533" s="88">
        <f t="shared" si="148"/>
        <v>0</v>
      </c>
      <c r="J533" s="88">
        <f t="shared" si="148"/>
        <v>0</v>
      </c>
      <c r="K533" s="88">
        <f t="shared" si="148"/>
        <v>0</v>
      </c>
      <c r="L533" s="88">
        <f t="shared" si="148"/>
        <v>0</v>
      </c>
      <c r="M533" s="88">
        <f t="shared" si="148"/>
        <v>0</v>
      </c>
      <c r="N533" s="88">
        <f t="shared" si="148"/>
        <v>0</v>
      </c>
      <c r="O533" s="88">
        <f t="shared" si="148"/>
        <v>0</v>
      </c>
      <c r="P533" s="88">
        <f t="shared" si="148"/>
        <v>0</v>
      </c>
      <c r="Q533" s="88">
        <f t="shared" si="148"/>
        <v>0</v>
      </c>
    </row>
    <row r="534" spans="1:17">
      <c r="A534" t="s">
        <v>32</v>
      </c>
      <c r="B534" s="88">
        <f t="shared" ref="B534:Q534" si="149">B418*B341</f>
        <v>0</v>
      </c>
      <c r="C534" s="88">
        <f t="shared" si="149"/>
        <v>0</v>
      </c>
      <c r="D534" s="88">
        <f t="shared" si="149"/>
        <v>0</v>
      </c>
      <c r="E534" s="88">
        <f t="shared" si="149"/>
        <v>0</v>
      </c>
      <c r="F534" s="88">
        <f t="shared" si="149"/>
        <v>0</v>
      </c>
      <c r="G534" s="88">
        <f t="shared" si="149"/>
        <v>0</v>
      </c>
      <c r="H534" s="88">
        <f t="shared" si="149"/>
        <v>0</v>
      </c>
      <c r="I534" s="88">
        <f t="shared" si="149"/>
        <v>0</v>
      </c>
      <c r="J534" s="88">
        <f t="shared" si="149"/>
        <v>0</v>
      </c>
      <c r="K534" s="88">
        <f t="shared" si="149"/>
        <v>0</v>
      </c>
      <c r="L534" s="88">
        <f t="shared" si="149"/>
        <v>0</v>
      </c>
      <c r="M534" s="88">
        <f t="shared" si="149"/>
        <v>0</v>
      </c>
      <c r="N534" s="88">
        <f t="shared" si="149"/>
        <v>0</v>
      </c>
      <c r="O534" s="88">
        <f t="shared" si="149"/>
        <v>0</v>
      </c>
      <c r="P534" s="88">
        <f t="shared" si="149"/>
        <v>0</v>
      </c>
      <c r="Q534" s="88">
        <f t="shared" si="149"/>
        <v>0</v>
      </c>
    </row>
    <row r="535" spans="1:17">
      <c r="A535" t="s">
        <v>33</v>
      </c>
      <c r="B535" s="88">
        <f t="shared" ref="B535:Q535" si="150">B419*B342</f>
        <v>0</v>
      </c>
      <c r="C535" s="88">
        <f t="shared" si="150"/>
        <v>0</v>
      </c>
      <c r="D535" s="88">
        <f t="shared" si="150"/>
        <v>0</v>
      </c>
      <c r="E535" s="88">
        <f t="shared" si="150"/>
        <v>0</v>
      </c>
      <c r="F535" s="88">
        <f t="shared" si="150"/>
        <v>0</v>
      </c>
      <c r="G535" s="88">
        <f t="shared" si="150"/>
        <v>0</v>
      </c>
      <c r="H535" s="88">
        <f t="shared" si="150"/>
        <v>0</v>
      </c>
      <c r="I535" s="88">
        <f t="shared" si="150"/>
        <v>0</v>
      </c>
      <c r="J535" s="88">
        <f t="shared" si="150"/>
        <v>0</v>
      </c>
      <c r="K535" s="88">
        <f t="shared" si="150"/>
        <v>0</v>
      </c>
      <c r="L535" s="88">
        <f t="shared" si="150"/>
        <v>0</v>
      </c>
      <c r="M535" s="88">
        <f t="shared" si="150"/>
        <v>0</v>
      </c>
      <c r="N535" s="88">
        <f t="shared" si="150"/>
        <v>0</v>
      </c>
      <c r="O535" s="88">
        <f t="shared" si="150"/>
        <v>0</v>
      </c>
      <c r="P535" s="88">
        <f t="shared" si="150"/>
        <v>0</v>
      </c>
      <c r="Q535" s="88">
        <f t="shared" si="150"/>
        <v>0</v>
      </c>
    </row>
    <row r="536" spans="1:17">
      <c r="A536" t="s">
        <v>40</v>
      </c>
      <c r="B536" s="88">
        <f t="shared" ref="B536:Q536" si="151">B420*B343</f>
        <v>0</v>
      </c>
      <c r="C536" s="88">
        <f t="shared" si="151"/>
        <v>0</v>
      </c>
      <c r="D536" s="88">
        <f t="shared" si="151"/>
        <v>0</v>
      </c>
      <c r="E536" s="88">
        <f t="shared" si="151"/>
        <v>0</v>
      </c>
      <c r="F536" s="88">
        <f t="shared" si="151"/>
        <v>0</v>
      </c>
      <c r="G536" s="88">
        <f t="shared" si="151"/>
        <v>0</v>
      </c>
      <c r="H536" s="88">
        <f t="shared" si="151"/>
        <v>0</v>
      </c>
      <c r="I536" s="88">
        <f t="shared" si="151"/>
        <v>0</v>
      </c>
      <c r="J536" s="88">
        <f t="shared" si="151"/>
        <v>0</v>
      </c>
      <c r="K536" s="88">
        <f t="shared" si="151"/>
        <v>0</v>
      </c>
      <c r="L536" s="88">
        <f t="shared" si="151"/>
        <v>0</v>
      </c>
      <c r="M536" s="88">
        <f t="shared" si="151"/>
        <v>0</v>
      </c>
      <c r="N536" s="88">
        <f t="shared" si="151"/>
        <v>0</v>
      </c>
      <c r="O536" s="88">
        <f t="shared" si="151"/>
        <v>0</v>
      </c>
      <c r="P536" s="88">
        <f t="shared" si="151"/>
        <v>0</v>
      </c>
      <c r="Q536" s="88">
        <f t="shared" si="151"/>
        <v>0</v>
      </c>
    </row>
    <row r="537" spans="1:17">
      <c r="A537" t="s">
        <v>34</v>
      </c>
      <c r="B537" s="88">
        <f t="shared" ref="B537:Q537" si="152">B421*B344</f>
        <v>0</v>
      </c>
      <c r="C537" s="88">
        <f t="shared" si="152"/>
        <v>0</v>
      </c>
      <c r="D537" s="88">
        <f t="shared" si="152"/>
        <v>0</v>
      </c>
      <c r="E537" s="88">
        <f t="shared" si="152"/>
        <v>0</v>
      </c>
      <c r="F537" s="88">
        <f t="shared" si="152"/>
        <v>0</v>
      </c>
      <c r="G537" s="88">
        <f t="shared" si="152"/>
        <v>0</v>
      </c>
      <c r="H537" s="88">
        <f t="shared" si="152"/>
        <v>0</v>
      </c>
      <c r="I537" s="88">
        <f t="shared" si="152"/>
        <v>0</v>
      </c>
      <c r="J537" s="88">
        <f t="shared" si="152"/>
        <v>0</v>
      </c>
      <c r="K537" s="88">
        <f t="shared" si="152"/>
        <v>0</v>
      </c>
      <c r="L537" s="88">
        <f t="shared" si="152"/>
        <v>0</v>
      </c>
      <c r="M537" s="88">
        <f t="shared" si="152"/>
        <v>0</v>
      </c>
      <c r="N537" s="88">
        <f t="shared" si="152"/>
        <v>0</v>
      </c>
      <c r="O537" s="88">
        <f t="shared" si="152"/>
        <v>0</v>
      </c>
      <c r="P537" s="88">
        <f t="shared" si="152"/>
        <v>0</v>
      </c>
      <c r="Q537" s="88">
        <f t="shared" si="152"/>
        <v>0</v>
      </c>
    </row>
    <row r="538" spans="1:17">
      <c r="A538" t="s">
        <v>35</v>
      </c>
      <c r="B538" s="88">
        <f t="shared" ref="B538:Q538" si="153">B422*B345</f>
        <v>0</v>
      </c>
      <c r="C538" s="88">
        <f t="shared" si="153"/>
        <v>0</v>
      </c>
      <c r="D538" s="88">
        <f t="shared" si="153"/>
        <v>0</v>
      </c>
      <c r="E538" s="88">
        <f t="shared" si="153"/>
        <v>0</v>
      </c>
      <c r="F538" s="88">
        <f t="shared" si="153"/>
        <v>0</v>
      </c>
      <c r="G538" s="88">
        <f t="shared" si="153"/>
        <v>0</v>
      </c>
      <c r="H538" s="88">
        <f t="shared" si="153"/>
        <v>0</v>
      </c>
      <c r="I538" s="88">
        <f t="shared" si="153"/>
        <v>0</v>
      </c>
      <c r="J538" s="88">
        <f t="shared" si="153"/>
        <v>0</v>
      </c>
      <c r="K538" s="88">
        <f t="shared" si="153"/>
        <v>0</v>
      </c>
      <c r="L538" s="88">
        <f t="shared" si="153"/>
        <v>0</v>
      </c>
      <c r="M538" s="88">
        <f t="shared" si="153"/>
        <v>0</v>
      </c>
      <c r="N538" s="88">
        <f t="shared" si="153"/>
        <v>0</v>
      </c>
      <c r="O538" s="88">
        <f t="shared" si="153"/>
        <v>0</v>
      </c>
      <c r="P538" s="88">
        <f t="shared" si="153"/>
        <v>0</v>
      </c>
      <c r="Q538" s="88">
        <f t="shared" si="153"/>
        <v>0</v>
      </c>
    </row>
    <row r="539" spans="1:17">
      <c r="A539" t="s">
        <v>36</v>
      </c>
      <c r="B539" s="88">
        <f t="shared" ref="B539:Q539" si="154">B423*B346</f>
        <v>0</v>
      </c>
      <c r="C539" s="88">
        <f t="shared" si="154"/>
        <v>0</v>
      </c>
      <c r="D539" s="88">
        <f t="shared" si="154"/>
        <v>0</v>
      </c>
      <c r="E539" s="88">
        <f t="shared" si="154"/>
        <v>0</v>
      </c>
      <c r="F539" s="88">
        <f t="shared" si="154"/>
        <v>0</v>
      </c>
      <c r="G539" s="88">
        <f t="shared" si="154"/>
        <v>0</v>
      </c>
      <c r="H539" s="88">
        <f t="shared" si="154"/>
        <v>0</v>
      </c>
      <c r="I539" s="88">
        <f t="shared" si="154"/>
        <v>0</v>
      </c>
      <c r="J539" s="88">
        <f t="shared" si="154"/>
        <v>0</v>
      </c>
      <c r="K539" s="88">
        <f t="shared" si="154"/>
        <v>0</v>
      </c>
      <c r="L539" s="88">
        <f t="shared" si="154"/>
        <v>0</v>
      </c>
      <c r="M539" s="88">
        <f t="shared" si="154"/>
        <v>0</v>
      </c>
      <c r="N539" s="88">
        <f t="shared" si="154"/>
        <v>0</v>
      </c>
      <c r="O539" s="88">
        <f t="shared" si="154"/>
        <v>0</v>
      </c>
      <c r="P539" s="88">
        <f t="shared" si="154"/>
        <v>0</v>
      </c>
      <c r="Q539" s="88">
        <f t="shared" si="154"/>
        <v>0</v>
      </c>
    </row>
    <row r="540" spans="1:17">
      <c r="A540" t="s">
        <v>37</v>
      </c>
      <c r="B540" s="88">
        <f t="shared" ref="B540:Q540" si="155">B424*B347</f>
        <v>0</v>
      </c>
      <c r="C540" s="88">
        <f t="shared" si="155"/>
        <v>0</v>
      </c>
      <c r="D540" s="88">
        <f t="shared" si="155"/>
        <v>0</v>
      </c>
      <c r="E540" s="88">
        <f t="shared" si="155"/>
        <v>0</v>
      </c>
      <c r="F540" s="88">
        <f t="shared" si="155"/>
        <v>0</v>
      </c>
      <c r="G540" s="88">
        <f t="shared" si="155"/>
        <v>0</v>
      </c>
      <c r="H540" s="88">
        <f t="shared" si="155"/>
        <v>0</v>
      </c>
      <c r="I540" s="88">
        <f t="shared" si="155"/>
        <v>0</v>
      </c>
      <c r="J540" s="88">
        <f t="shared" si="155"/>
        <v>0</v>
      </c>
      <c r="K540" s="88">
        <f t="shared" si="155"/>
        <v>0</v>
      </c>
      <c r="L540" s="88">
        <f t="shared" si="155"/>
        <v>0</v>
      </c>
      <c r="M540" s="88">
        <f t="shared" si="155"/>
        <v>0</v>
      </c>
      <c r="N540" s="88">
        <f t="shared" si="155"/>
        <v>0</v>
      </c>
      <c r="O540" s="88">
        <f t="shared" si="155"/>
        <v>0</v>
      </c>
      <c r="P540" s="88">
        <f t="shared" si="155"/>
        <v>0</v>
      </c>
      <c r="Q540" s="88">
        <f t="shared" si="155"/>
        <v>0</v>
      </c>
    </row>
    <row r="541" spans="1:17">
      <c r="A541" t="s">
        <v>38</v>
      </c>
      <c r="B541" s="88">
        <f t="shared" ref="B541:Q541" si="156">B425*B348</f>
        <v>0</v>
      </c>
      <c r="C541" s="88">
        <f t="shared" si="156"/>
        <v>0</v>
      </c>
      <c r="D541" s="88">
        <f t="shared" si="156"/>
        <v>0</v>
      </c>
      <c r="E541" s="88">
        <f t="shared" si="156"/>
        <v>0</v>
      </c>
      <c r="F541" s="88">
        <f t="shared" si="156"/>
        <v>0</v>
      </c>
      <c r="G541" s="88">
        <f t="shared" si="156"/>
        <v>0</v>
      </c>
      <c r="H541" s="88">
        <f t="shared" si="156"/>
        <v>0</v>
      </c>
      <c r="I541" s="88">
        <f t="shared" si="156"/>
        <v>0</v>
      </c>
      <c r="J541" s="88">
        <f t="shared" si="156"/>
        <v>0</v>
      </c>
      <c r="K541" s="88">
        <f t="shared" si="156"/>
        <v>0</v>
      </c>
      <c r="L541" s="88">
        <f t="shared" si="156"/>
        <v>0</v>
      </c>
      <c r="M541" s="88">
        <f t="shared" si="156"/>
        <v>0</v>
      </c>
      <c r="N541" s="88">
        <f t="shared" si="156"/>
        <v>0</v>
      </c>
      <c r="O541" s="88">
        <f t="shared" si="156"/>
        <v>0</v>
      </c>
      <c r="P541" s="88">
        <f t="shared" si="156"/>
        <v>0</v>
      </c>
      <c r="Q541" s="88">
        <f t="shared" si="156"/>
        <v>0</v>
      </c>
    </row>
    <row r="542" spans="1:17">
      <c r="A542" t="s">
        <v>39</v>
      </c>
      <c r="B542" s="88">
        <f t="shared" ref="B542:Q542" si="157">B426*B349</f>
        <v>0</v>
      </c>
      <c r="C542" s="88">
        <f t="shared" si="157"/>
        <v>0</v>
      </c>
      <c r="D542" s="88">
        <f t="shared" si="157"/>
        <v>0</v>
      </c>
      <c r="E542" s="88">
        <f t="shared" si="157"/>
        <v>0</v>
      </c>
      <c r="F542" s="88">
        <f t="shared" si="157"/>
        <v>0</v>
      </c>
      <c r="G542" s="88">
        <f t="shared" si="157"/>
        <v>0</v>
      </c>
      <c r="H542" s="88">
        <f t="shared" si="157"/>
        <v>0</v>
      </c>
      <c r="I542" s="88">
        <f t="shared" si="157"/>
        <v>0</v>
      </c>
      <c r="J542" s="88">
        <f t="shared" si="157"/>
        <v>0</v>
      </c>
      <c r="K542" s="88">
        <f t="shared" si="157"/>
        <v>0</v>
      </c>
      <c r="L542" s="88">
        <f t="shared" si="157"/>
        <v>0</v>
      </c>
      <c r="M542" s="88">
        <f t="shared" si="157"/>
        <v>0</v>
      </c>
      <c r="N542" s="88">
        <f t="shared" si="157"/>
        <v>0</v>
      </c>
      <c r="O542" s="88">
        <f t="shared" si="157"/>
        <v>0</v>
      </c>
      <c r="P542" s="88">
        <f t="shared" si="157"/>
        <v>0</v>
      </c>
      <c r="Q542" s="88">
        <f t="shared" si="157"/>
        <v>0</v>
      </c>
    </row>
    <row r="543" spans="1:17">
      <c r="A543" t="s">
        <v>179</v>
      </c>
      <c r="B543" s="88">
        <f t="shared" ref="B543:Q543" si="158">B427*B350</f>
        <v>0</v>
      </c>
      <c r="C543" s="88">
        <f t="shared" si="158"/>
        <v>0</v>
      </c>
      <c r="D543" s="88">
        <f t="shared" si="158"/>
        <v>0</v>
      </c>
      <c r="E543" s="88">
        <f t="shared" si="158"/>
        <v>0</v>
      </c>
      <c r="F543" s="88">
        <f t="shared" si="158"/>
        <v>0</v>
      </c>
      <c r="G543" s="88">
        <f t="shared" si="158"/>
        <v>0</v>
      </c>
      <c r="H543" s="88">
        <f t="shared" si="158"/>
        <v>0</v>
      </c>
      <c r="I543" s="88">
        <f t="shared" si="158"/>
        <v>0</v>
      </c>
      <c r="J543" s="88">
        <f t="shared" si="158"/>
        <v>0</v>
      </c>
      <c r="K543" s="88">
        <f t="shared" si="158"/>
        <v>0</v>
      </c>
      <c r="L543" s="88">
        <f t="shared" si="158"/>
        <v>0</v>
      </c>
      <c r="M543" s="88">
        <f t="shared" si="158"/>
        <v>0</v>
      </c>
      <c r="N543" s="88">
        <f t="shared" si="158"/>
        <v>0</v>
      </c>
      <c r="O543" s="88">
        <f t="shared" si="158"/>
        <v>0</v>
      </c>
      <c r="P543" s="88">
        <f t="shared" si="158"/>
        <v>0</v>
      </c>
      <c r="Q543" s="88">
        <f t="shared" si="158"/>
        <v>0</v>
      </c>
    </row>
    <row r="544" spans="1:17">
      <c r="A544" t="s">
        <v>180</v>
      </c>
      <c r="B544" s="88">
        <f t="shared" ref="B544:Q544" si="159">B428*B351</f>
        <v>0</v>
      </c>
      <c r="C544" s="88">
        <f t="shared" si="159"/>
        <v>0</v>
      </c>
      <c r="D544" s="88">
        <f t="shared" si="159"/>
        <v>0</v>
      </c>
      <c r="E544" s="88">
        <f t="shared" si="159"/>
        <v>0</v>
      </c>
      <c r="F544" s="88">
        <f t="shared" si="159"/>
        <v>0</v>
      </c>
      <c r="G544" s="88">
        <f t="shared" si="159"/>
        <v>0</v>
      </c>
      <c r="H544" s="88">
        <f t="shared" si="159"/>
        <v>0</v>
      </c>
      <c r="I544" s="88">
        <f t="shared" si="159"/>
        <v>0</v>
      </c>
      <c r="J544" s="88">
        <f t="shared" si="159"/>
        <v>0</v>
      </c>
      <c r="K544" s="88">
        <f t="shared" si="159"/>
        <v>0</v>
      </c>
      <c r="L544" s="88">
        <f t="shared" si="159"/>
        <v>0</v>
      </c>
      <c r="M544" s="88">
        <f t="shared" si="159"/>
        <v>0</v>
      </c>
      <c r="N544" s="88">
        <f t="shared" si="159"/>
        <v>0</v>
      </c>
      <c r="O544" s="88">
        <f t="shared" si="159"/>
        <v>0</v>
      </c>
      <c r="P544" s="88">
        <f t="shared" si="159"/>
        <v>0</v>
      </c>
      <c r="Q544" s="88">
        <f t="shared" si="159"/>
        <v>0</v>
      </c>
    </row>
    <row r="545" spans="1:17">
      <c r="A545" t="s">
        <v>27</v>
      </c>
      <c r="B545" s="88">
        <f t="shared" ref="B545:Q545" si="160">B429*B352</f>
        <v>0</v>
      </c>
      <c r="C545" s="88">
        <f t="shared" si="160"/>
        <v>0</v>
      </c>
      <c r="D545" s="88">
        <f t="shared" si="160"/>
        <v>0</v>
      </c>
      <c r="E545" s="88">
        <f t="shared" si="160"/>
        <v>0</v>
      </c>
      <c r="F545" s="88">
        <f t="shared" si="160"/>
        <v>0</v>
      </c>
      <c r="G545" s="88">
        <f t="shared" si="160"/>
        <v>0</v>
      </c>
      <c r="H545" s="88">
        <f t="shared" si="160"/>
        <v>0</v>
      </c>
      <c r="I545" s="88">
        <f t="shared" si="160"/>
        <v>0</v>
      </c>
      <c r="J545" s="88">
        <f t="shared" si="160"/>
        <v>0</v>
      </c>
      <c r="K545" s="88">
        <f t="shared" si="160"/>
        <v>0</v>
      </c>
      <c r="L545" s="88">
        <f t="shared" si="160"/>
        <v>0</v>
      </c>
      <c r="M545" s="88">
        <f t="shared" si="160"/>
        <v>0</v>
      </c>
      <c r="N545" s="88">
        <f t="shared" si="160"/>
        <v>0</v>
      </c>
      <c r="O545" s="88">
        <f t="shared" si="160"/>
        <v>0</v>
      </c>
      <c r="P545" s="88">
        <f t="shared" si="160"/>
        <v>0</v>
      </c>
      <c r="Q545" s="88">
        <f t="shared" si="160"/>
        <v>0</v>
      </c>
    </row>
    <row r="547" spans="1:17" ht="18.75">
      <c r="A547" s="141" t="s">
        <v>193</v>
      </c>
      <c r="B547" s="88"/>
      <c r="C547" s="88"/>
      <c r="D547" s="88"/>
      <c r="E547" s="88"/>
      <c r="F547" s="88"/>
      <c r="G547" s="88"/>
      <c r="H547" s="88"/>
    </row>
    <row r="548" spans="1:17">
      <c r="A548" s="88">
        <f>'2. Perustiedot'!$D$16</f>
        <v>0</v>
      </c>
      <c r="B548" s="88"/>
      <c r="C548" s="88"/>
      <c r="D548" s="88"/>
      <c r="E548" s="88"/>
      <c r="F548" s="88"/>
      <c r="G548" s="88"/>
      <c r="H548" s="88"/>
    </row>
    <row r="549" spans="1:17">
      <c r="A549" s="88"/>
      <c r="B549" t="s">
        <v>28</v>
      </c>
      <c r="C549" t="s">
        <v>29</v>
      </c>
      <c r="D549" t="s">
        <v>30</v>
      </c>
      <c r="E549" t="s">
        <v>174</v>
      </c>
      <c r="F549" t="s">
        <v>32</v>
      </c>
      <c r="G549" t="s">
        <v>33</v>
      </c>
      <c r="H549" t="s">
        <v>40</v>
      </c>
      <c r="I549" t="s">
        <v>34</v>
      </c>
      <c r="J549" t="s">
        <v>35</v>
      </c>
      <c r="K549" t="s">
        <v>36</v>
      </c>
      <c r="L549" t="s">
        <v>37</v>
      </c>
      <c r="M549" t="s">
        <v>38</v>
      </c>
      <c r="N549" t="s">
        <v>39</v>
      </c>
      <c r="O549" t="s">
        <v>179</v>
      </c>
      <c r="P549" t="s">
        <v>180</v>
      </c>
      <c r="Q549" t="s">
        <v>189</v>
      </c>
    </row>
    <row r="550" spans="1:17">
      <c r="A550" t="s">
        <v>28</v>
      </c>
      <c r="B550" s="88">
        <f>B376*B356</f>
        <v>0</v>
      </c>
      <c r="C550" s="88">
        <f t="shared" ref="C550:Q550" si="161">C376*C356</f>
        <v>0</v>
      </c>
      <c r="D550" s="88">
        <f t="shared" si="161"/>
        <v>0</v>
      </c>
      <c r="E550" s="88">
        <f t="shared" si="161"/>
        <v>0</v>
      </c>
      <c r="F550" s="88">
        <f t="shared" si="161"/>
        <v>0</v>
      </c>
      <c r="G550" s="88">
        <f t="shared" si="161"/>
        <v>0</v>
      </c>
      <c r="H550" s="88">
        <f t="shared" si="161"/>
        <v>0</v>
      </c>
      <c r="I550" s="88">
        <f t="shared" si="161"/>
        <v>0</v>
      </c>
      <c r="J550" s="88">
        <f t="shared" si="161"/>
        <v>0</v>
      </c>
      <c r="K550" s="88">
        <f t="shared" si="161"/>
        <v>0</v>
      </c>
      <c r="L550" s="88">
        <f t="shared" si="161"/>
        <v>0</v>
      </c>
      <c r="M550" s="88">
        <f t="shared" si="161"/>
        <v>0</v>
      </c>
      <c r="N550" s="88">
        <f t="shared" si="161"/>
        <v>0</v>
      </c>
      <c r="O550" s="88">
        <f t="shared" si="161"/>
        <v>0</v>
      </c>
      <c r="P550" s="88">
        <f t="shared" si="161"/>
        <v>0</v>
      </c>
      <c r="Q550" s="88">
        <f t="shared" si="161"/>
        <v>0</v>
      </c>
    </row>
    <row r="551" spans="1:17">
      <c r="A551" t="s">
        <v>29</v>
      </c>
      <c r="B551" s="88">
        <f t="shared" ref="B551:Q551" si="162">B377*B357</f>
        <v>0</v>
      </c>
      <c r="C551" s="88">
        <f t="shared" si="162"/>
        <v>0</v>
      </c>
      <c r="D551" s="88">
        <f t="shared" si="162"/>
        <v>0</v>
      </c>
      <c r="E551" s="88">
        <f t="shared" si="162"/>
        <v>0</v>
      </c>
      <c r="F551" s="88">
        <f t="shared" si="162"/>
        <v>0</v>
      </c>
      <c r="G551" s="88">
        <f t="shared" si="162"/>
        <v>0</v>
      </c>
      <c r="H551" s="88">
        <f t="shared" si="162"/>
        <v>0</v>
      </c>
      <c r="I551" s="88">
        <f t="shared" si="162"/>
        <v>0</v>
      </c>
      <c r="J551" s="88">
        <f t="shared" si="162"/>
        <v>0</v>
      </c>
      <c r="K551" s="88">
        <f t="shared" si="162"/>
        <v>0</v>
      </c>
      <c r="L551" s="88">
        <f t="shared" si="162"/>
        <v>0</v>
      </c>
      <c r="M551" s="88">
        <f t="shared" si="162"/>
        <v>0</v>
      </c>
      <c r="N551" s="88">
        <f t="shared" si="162"/>
        <v>0</v>
      </c>
      <c r="O551" s="88">
        <f t="shared" si="162"/>
        <v>0</v>
      </c>
      <c r="P551" s="88">
        <f t="shared" si="162"/>
        <v>0</v>
      </c>
      <c r="Q551" s="88">
        <f t="shared" si="162"/>
        <v>0</v>
      </c>
    </row>
    <row r="552" spans="1:17">
      <c r="A552" t="s">
        <v>30</v>
      </c>
      <c r="B552" s="88">
        <f t="shared" ref="B552:Q552" si="163">B378*B358</f>
        <v>0</v>
      </c>
      <c r="C552" s="88">
        <f t="shared" si="163"/>
        <v>0</v>
      </c>
      <c r="D552" s="88">
        <f t="shared" si="163"/>
        <v>0</v>
      </c>
      <c r="E552" s="88">
        <f t="shared" si="163"/>
        <v>0</v>
      </c>
      <c r="F552" s="88">
        <f t="shared" si="163"/>
        <v>0</v>
      </c>
      <c r="G552" s="88">
        <f t="shared" si="163"/>
        <v>0</v>
      </c>
      <c r="H552" s="88">
        <f t="shared" si="163"/>
        <v>0</v>
      </c>
      <c r="I552" s="88">
        <f t="shared" si="163"/>
        <v>0</v>
      </c>
      <c r="J552" s="88">
        <f t="shared" si="163"/>
        <v>0</v>
      </c>
      <c r="K552" s="88">
        <f t="shared" si="163"/>
        <v>0</v>
      </c>
      <c r="L552" s="88">
        <f t="shared" si="163"/>
        <v>0</v>
      </c>
      <c r="M552" s="88">
        <f t="shared" si="163"/>
        <v>0</v>
      </c>
      <c r="N552" s="88">
        <f t="shared" si="163"/>
        <v>0</v>
      </c>
      <c r="O552" s="88">
        <f t="shared" si="163"/>
        <v>0</v>
      </c>
      <c r="P552" s="88">
        <f t="shared" si="163"/>
        <v>0</v>
      </c>
      <c r="Q552" s="88">
        <f t="shared" si="163"/>
        <v>0</v>
      </c>
    </row>
    <row r="553" spans="1:17">
      <c r="A553" t="s">
        <v>174</v>
      </c>
      <c r="B553" s="88">
        <f t="shared" ref="B553:Q553" si="164">B379*B359</f>
        <v>0</v>
      </c>
      <c r="C553" s="88">
        <f t="shared" si="164"/>
        <v>0</v>
      </c>
      <c r="D553" s="88">
        <f t="shared" si="164"/>
        <v>0</v>
      </c>
      <c r="E553" s="88">
        <f t="shared" si="164"/>
        <v>0</v>
      </c>
      <c r="F553" s="88">
        <f t="shared" si="164"/>
        <v>0</v>
      </c>
      <c r="G553" s="88">
        <f t="shared" si="164"/>
        <v>0</v>
      </c>
      <c r="H553" s="88">
        <f t="shared" si="164"/>
        <v>0</v>
      </c>
      <c r="I553" s="88">
        <f t="shared" si="164"/>
        <v>0</v>
      </c>
      <c r="J553" s="88">
        <f t="shared" si="164"/>
        <v>0</v>
      </c>
      <c r="K553" s="88">
        <f t="shared" si="164"/>
        <v>0</v>
      </c>
      <c r="L553" s="88">
        <f t="shared" si="164"/>
        <v>0</v>
      </c>
      <c r="M553" s="88">
        <f t="shared" si="164"/>
        <v>0</v>
      </c>
      <c r="N553" s="88">
        <f t="shared" si="164"/>
        <v>0</v>
      </c>
      <c r="O553" s="88">
        <f t="shared" si="164"/>
        <v>0</v>
      </c>
      <c r="P553" s="88">
        <f t="shared" si="164"/>
        <v>0</v>
      </c>
      <c r="Q553" s="88">
        <f t="shared" si="164"/>
        <v>0</v>
      </c>
    </row>
    <row r="554" spans="1:17">
      <c r="A554" t="s">
        <v>32</v>
      </c>
      <c r="B554" s="88">
        <f t="shared" ref="B554:Q554" si="165">B380*B360</f>
        <v>0</v>
      </c>
      <c r="C554" s="88">
        <f t="shared" si="165"/>
        <v>0</v>
      </c>
      <c r="D554" s="88">
        <f t="shared" si="165"/>
        <v>0</v>
      </c>
      <c r="E554" s="88">
        <f t="shared" si="165"/>
        <v>0</v>
      </c>
      <c r="F554" s="88">
        <f t="shared" si="165"/>
        <v>0</v>
      </c>
      <c r="G554" s="88">
        <f t="shared" si="165"/>
        <v>0</v>
      </c>
      <c r="H554" s="88">
        <f t="shared" si="165"/>
        <v>0</v>
      </c>
      <c r="I554" s="88">
        <f t="shared" si="165"/>
        <v>0</v>
      </c>
      <c r="J554" s="88">
        <f t="shared" si="165"/>
        <v>0</v>
      </c>
      <c r="K554" s="88">
        <f t="shared" si="165"/>
        <v>0</v>
      </c>
      <c r="L554" s="88">
        <f t="shared" si="165"/>
        <v>0</v>
      </c>
      <c r="M554" s="88">
        <f t="shared" si="165"/>
        <v>0</v>
      </c>
      <c r="N554" s="88">
        <f t="shared" si="165"/>
        <v>0</v>
      </c>
      <c r="O554" s="88">
        <f t="shared" si="165"/>
        <v>0</v>
      </c>
      <c r="P554" s="88">
        <f t="shared" si="165"/>
        <v>0</v>
      </c>
      <c r="Q554" s="88">
        <f t="shared" si="165"/>
        <v>0</v>
      </c>
    </row>
    <row r="555" spans="1:17">
      <c r="A555" t="s">
        <v>33</v>
      </c>
      <c r="B555" s="88">
        <f t="shared" ref="B555:Q555" si="166">B381*B361</f>
        <v>0</v>
      </c>
      <c r="C555" s="88">
        <f t="shared" si="166"/>
        <v>0</v>
      </c>
      <c r="D555" s="88">
        <f t="shared" si="166"/>
        <v>0</v>
      </c>
      <c r="E555" s="88">
        <f t="shared" si="166"/>
        <v>0</v>
      </c>
      <c r="F555" s="88">
        <f t="shared" si="166"/>
        <v>0</v>
      </c>
      <c r="G555" s="88">
        <f t="shared" si="166"/>
        <v>0</v>
      </c>
      <c r="H555" s="88">
        <f t="shared" si="166"/>
        <v>0</v>
      </c>
      <c r="I555" s="88">
        <f t="shared" si="166"/>
        <v>0</v>
      </c>
      <c r="J555" s="88">
        <f t="shared" si="166"/>
        <v>0</v>
      </c>
      <c r="K555" s="88">
        <f t="shared" si="166"/>
        <v>0</v>
      </c>
      <c r="L555" s="88">
        <f t="shared" si="166"/>
        <v>0</v>
      </c>
      <c r="M555" s="88">
        <f t="shared" si="166"/>
        <v>0</v>
      </c>
      <c r="N555" s="88">
        <f t="shared" si="166"/>
        <v>0</v>
      </c>
      <c r="O555" s="88">
        <f t="shared" si="166"/>
        <v>0</v>
      </c>
      <c r="P555" s="88">
        <f t="shared" si="166"/>
        <v>0</v>
      </c>
      <c r="Q555" s="88">
        <f t="shared" si="166"/>
        <v>0</v>
      </c>
    </row>
    <row r="556" spans="1:17">
      <c r="A556" t="s">
        <v>40</v>
      </c>
      <c r="B556" s="88">
        <f t="shared" ref="B556:Q556" si="167">B382*B362</f>
        <v>0</v>
      </c>
      <c r="C556" s="88">
        <f t="shared" si="167"/>
        <v>0</v>
      </c>
      <c r="D556" s="88">
        <f t="shared" si="167"/>
        <v>0</v>
      </c>
      <c r="E556" s="88">
        <f t="shared" si="167"/>
        <v>0</v>
      </c>
      <c r="F556" s="88">
        <f t="shared" si="167"/>
        <v>0</v>
      </c>
      <c r="G556" s="88">
        <f t="shared" si="167"/>
        <v>0</v>
      </c>
      <c r="H556" s="88">
        <f t="shared" si="167"/>
        <v>0</v>
      </c>
      <c r="I556" s="88">
        <f t="shared" si="167"/>
        <v>0</v>
      </c>
      <c r="J556" s="88">
        <f t="shared" si="167"/>
        <v>0</v>
      </c>
      <c r="K556" s="88">
        <f t="shared" si="167"/>
        <v>0</v>
      </c>
      <c r="L556" s="88">
        <f t="shared" si="167"/>
        <v>0</v>
      </c>
      <c r="M556" s="88">
        <f t="shared" si="167"/>
        <v>0</v>
      </c>
      <c r="N556" s="88">
        <f t="shared" si="167"/>
        <v>0</v>
      </c>
      <c r="O556" s="88">
        <f t="shared" si="167"/>
        <v>0</v>
      </c>
      <c r="P556" s="88">
        <f t="shared" si="167"/>
        <v>0</v>
      </c>
      <c r="Q556" s="88">
        <f t="shared" si="167"/>
        <v>0</v>
      </c>
    </row>
    <row r="557" spans="1:17">
      <c r="A557" t="s">
        <v>34</v>
      </c>
      <c r="B557" s="88">
        <f t="shared" ref="B557:Q557" si="168">B383*B363</f>
        <v>0</v>
      </c>
      <c r="C557" s="88">
        <f t="shared" si="168"/>
        <v>0</v>
      </c>
      <c r="D557" s="88">
        <f t="shared" si="168"/>
        <v>0</v>
      </c>
      <c r="E557" s="88">
        <f t="shared" si="168"/>
        <v>0</v>
      </c>
      <c r="F557" s="88">
        <f t="shared" si="168"/>
        <v>0</v>
      </c>
      <c r="G557" s="88">
        <f t="shared" si="168"/>
        <v>0</v>
      </c>
      <c r="H557" s="88">
        <f t="shared" si="168"/>
        <v>0</v>
      </c>
      <c r="I557" s="88">
        <f t="shared" si="168"/>
        <v>0</v>
      </c>
      <c r="J557" s="88">
        <f t="shared" si="168"/>
        <v>0</v>
      </c>
      <c r="K557" s="88">
        <f t="shared" si="168"/>
        <v>0</v>
      </c>
      <c r="L557" s="88">
        <f t="shared" si="168"/>
        <v>0</v>
      </c>
      <c r="M557" s="88">
        <f t="shared" si="168"/>
        <v>0</v>
      </c>
      <c r="N557" s="88">
        <f t="shared" si="168"/>
        <v>0</v>
      </c>
      <c r="O557" s="88">
        <f t="shared" si="168"/>
        <v>0</v>
      </c>
      <c r="P557" s="88">
        <f t="shared" si="168"/>
        <v>0</v>
      </c>
      <c r="Q557" s="88">
        <f t="shared" si="168"/>
        <v>0</v>
      </c>
    </row>
    <row r="558" spans="1:17">
      <c r="A558" t="s">
        <v>35</v>
      </c>
      <c r="B558" s="88">
        <f t="shared" ref="B558:Q558" si="169">B384*B364</f>
        <v>0</v>
      </c>
      <c r="C558" s="88">
        <f t="shared" si="169"/>
        <v>0</v>
      </c>
      <c r="D558" s="88">
        <f t="shared" si="169"/>
        <v>0</v>
      </c>
      <c r="E558" s="88">
        <f t="shared" si="169"/>
        <v>0</v>
      </c>
      <c r="F558" s="88">
        <f t="shared" si="169"/>
        <v>0</v>
      </c>
      <c r="G558" s="88">
        <f t="shared" si="169"/>
        <v>0</v>
      </c>
      <c r="H558" s="88">
        <f t="shared" si="169"/>
        <v>0</v>
      </c>
      <c r="I558" s="88">
        <f t="shared" si="169"/>
        <v>0</v>
      </c>
      <c r="J558" s="88">
        <f t="shared" si="169"/>
        <v>0</v>
      </c>
      <c r="K558" s="88">
        <f t="shared" si="169"/>
        <v>0</v>
      </c>
      <c r="L558" s="88">
        <f t="shared" si="169"/>
        <v>0</v>
      </c>
      <c r="M558" s="88">
        <f t="shared" si="169"/>
        <v>0</v>
      </c>
      <c r="N558" s="88">
        <f t="shared" si="169"/>
        <v>0</v>
      </c>
      <c r="O558" s="88">
        <f t="shared" si="169"/>
        <v>0</v>
      </c>
      <c r="P558" s="88">
        <f t="shared" si="169"/>
        <v>0</v>
      </c>
      <c r="Q558" s="88">
        <f t="shared" si="169"/>
        <v>0</v>
      </c>
    </row>
    <row r="559" spans="1:17">
      <c r="A559" t="s">
        <v>36</v>
      </c>
      <c r="B559" s="88">
        <f t="shared" ref="B559:Q559" si="170">B385*B365</f>
        <v>0</v>
      </c>
      <c r="C559" s="88">
        <f t="shared" si="170"/>
        <v>0</v>
      </c>
      <c r="D559" s="88">
        <f t="shared" si="170"/>
        <v>0</v>
      </c>
      <c r="E559" s="88">
        <f t="shared" si="170"/>
        <v>0</v>
      </c>
      <c r="F559" s="88">
        <f t="shared" si="170"/>
        <v>0</v>
      </c>
      <c r="G559" s="88">
        <f t="shared" si="170"/>
        <v>0</v>
      </c>
      <c r="H559" s="88">
        <f t="shared" si="170"/>
        <v>0</v>
      </c>
      <c r="I559" s="88">
        <f t="shared" si="170"/>
        <v>0</v>
      </c>
      <c r="J559" s="88">
        <f t="shared" si="170"/>
        <v>0</v>
      </c>
      <c r="K559" s="88">
        <f t="shared" si="170"/>
        <v>0</v>
      </c>
      <c r="L559" s="88">
        <f t="shared" si="170"/>
        <v>0</v>
      </c>
      <c r="M559" s="88">
        <f t="shared" si="170"/>
        <v>0</v>
      </c>
      <c r="N559" s="88">
        <f t="shared" si="170"/>
        <v>0</v>
      </c>
      <c r="O559" s="88">
        <f t="shared" si="170"/>
        <v>0</v>
      </c>
      <c r="P559" s="88">
        <f t="shared" si="170"/>
        <v>0</v>
      </c>
      <c r="Q559" s="88">
        <f t="shared" si="170"/>
        <v>0</v>
      </c>
    </row>
    <row r="560" spans="1:17">
      <c r="A560" t="s">
        <v>37</v>
      </c>
      <c r="B560" s="88">
        <f t="shared" ref="B560:Q560" si="171">B386*B366</f>
        <v>0</v>
      </c>
      <c r="C560" s="88">
        <f t="shared" si="171"/>
        <v>0</v>
      </c>
      <c r="D560" s="88">
        <f t="shared" si="171"/>
        <v>0</v>
      </c>
      <c r="E560" s="88">
        <f t="shared" si="171"/>
        <v>0</v>
      </c>
      <c r="F560" s="88">
        <f t="shared" si="171"/>
        <v>0</v>
      </c>
      <c r="G560" s="88">
        <f t="shared" si="171"/>
        <v>0</v>
      </c>
      <c r="H560" s="88">
        <f t="shared" si="171"/>
        <v>0</v>
      </c>
      <c r="I560" s="88">
        <f t="shared" si="171"/>
        <v>0</v>
      </c>
      <c r="J560" s="88">
        <f t="shared" si="171"/>
        <v>0</v>
      </c>
      <c r="K560" s="88">
        <f t="shared" si="171"/>
        <v>0</v>
      </c>
      <c r="L560" s="88">
        <f t="shared" si="171"/>
        <v>0</v>
      </c>
      <c r="M560" s="88">
        <f t="shared" si="171"/>
        <v>0</v>
      </c>
      <c r="N560" s="88">
        <f t="shared" si="171"/>
        <v>0</v>
      </c>
      <c r="O560" s="88">
        <f t="shared" si="171"/>
        <v>0</v>
      </c>
      <c r="P560" s="88">
        <f t="shared" si="171"/>
        <v>0</v>
      </c>
      <c r="Q560" s="88">
        <f t="shared" si="171"/>
        <v>0</v>
      </c>
    </row>
    <row r="561" spans="1:17">
      <c r="A561" t="s">
        <v>38</v>
      </c>
      <c r="B561" s="88">
        <f t="shared" ref="B561:Q561" si="172">B387*B367</f>
        <v>0</v>
      </c>
      <c r="C561" s="88">
        <f t="shared" si="172"/>
        <v>0</v>
      </c>
      <c r="D561" s="88">
        <f t="shared" si="172"/>
        <v>0</v>
      </c>
      <c r="E561" s="88">
        <f t="shared" si="172"/>
        <v>0</v>
      </c>
      <c r="F561" s="88">
        <f t="shared" si="172"/>
        <v>0</v>
      </c>
      <c r="G561" s="88">
        <f t="shared" si="172"/>
        <v>0</v>
      </c>
      <c r="H561" s="88">
        <f t="shared" si="172"/>
        <v>0</v>
      </c>
      <c r="I561" s="88">
        <f t="shared" si="172"/>
        <v>0</v>
      </c>
      <c r="J561" s="88">
        <f t="shared" si="172"/>
        <v>0</v>
      </c>
      <c r="K561" s="88">
        <f t="shared" si="172"/>
        <v>0</v>
      </c>
      <c r="L561" s="88">
        <f t="shared" si="172"/>
        <v>0</v>
      </c>
      <c r="M561" s="88">
        <f t="shared" si="172"/>
        <v>0</v>
      </c>
      <c r="N561" s="88">
        <f t="shared" si="172"/>
        <v>0</v>
      </c>
      <c r="O561" s="88">
        <f t="shared" si="172"/>
        <v>0</v>
      </c>
      <c r="P561" s="88">
        <f t="shared" si="172"/>
        <v>0</v>
      </c>
      <c r="Q561" s="88">
        <f t="shared" si="172"/>
        <v>0</v>
      </c>
    </row>
    <row r="562" spans="1:17">
      <c r="A562" t="s">
        <v>39</v>
      </c>
      <c r="B562" s="88">
        <f t="shared" ref="B562:Q562" si="173">B388*B368</f>
        <v>0</v>
      </c>
      <c r="C562" s="88">
        <f t="shared" si="173"/>
        <v>0</v>
      </c>
      <c r="D562" s="88">
        <f t="shared" si="173"/>
        <v>0</v>
      </c>
      <c r="E562" s="88">
        <f t="shared" si="173"/>
        <v>0</v>
      </c>
      <c r="F562" s="88">
        <f t="shared" si="173"/>
        <v>0</v>
      </c>
      <c r="G562" s="88">
        <f t="shared" si="173"/>
        <v>0</v>
      </c>
      <c r="H562" s="88">
        <f t="shared" si="173"/>
        <v>0</v>
      </c>
      <c r="I562" s="88">
        <f t="shared" si="173"/>
        <v>0</v>
      </c>
      <c r="J562" s="88">
        <f t="shared" si="173"/>
        <v>0</v>
      </c>
      <c r="K562" s="88">
        <f t="shared" si="173"/>
        <v>0</v>
      </c>
      <c r="L562" s="88">
        <f t="shared" si="173"/>
        <v>0</v>
      </c>
      <c r="M562" s="88">
        <f t="shared" si="173"/>
        <v>0</v>
      </c>
      <c r="N562" s="88">
        <f t="shared" si="173"/>
        <v>0</v>
      </c>
      <c r="O562" s="88">
        <f t="shared" si="173"/>
        <v>0</v>
      </c>
      <c r="P562" s="88">
        <f t="shared" si="173"/>
        <v>0</v>
      </c>
      <c r="Q562" s="88">
        <f t="shared" si="173"/>
        <v>0</v>
      </c>
    </row>
    <row r="563" spans="1:17">
      <c r="A563" t="s">
        <v>179</v>
      </c>
      <c r="B563" s="88">
        <f t="shared" ref="B563:Q563" si="174">B389*B369</f>
        <v>0</v>
      </c>
      <c r="C563" s="88">
        <f t="shared" si="174"/>
        <v>0</v>
      </c>
      <c r="D563" s="88">
        <f t="shared" si="174"/>
        <v>0</v>
      </c>
      <c r="E563" s="88">
        <f t="shared" si="174"/>
        <v>0</v>
      </c>
      <c r="F563" s="88">
        <f t="shared" si="174"/>
        <v>0</v>
      </c>
      <c r="G563" s="88">
        <f t="shared" si="174"/>
        <v>0</v>
      </c>
      <c r="H563" s="88">
        <f t="shared" si="174"/>
        <v>0</v>
      </c>
      <c r="I563" s="88">
        <f t="shared" si="174"/>
        <v>0</v>
      </c>
      <c r="J563" s="88">
        <f t="shared" si="174"/>
        <v>0</v>
      </c>
      <c r="K563" s="88">
        <f t="shared" si="174"/>
        <v>0</v>
      </c>
      <c r="L563" s="88">
        <f t="shared" si="174"/>
        <v>0</v>
      </c>
      <c r="M563" s="88">
        <f t="shared" si="174"/>
        <v>0</v>
      </c>
      <c r="N563" s="88">
        <f t="shared" si="174"/>
        <v>0</v>
      </c>
      <c r="O563" s="88">
        <f t="shared" si="174"/>
        <v>0</v>
      </c>
      <c r="P563" s="88">
        <f t="shared" si="174"/>
        <v>0</v>
      </c>
      <c r="Q563" s="88">
        <f t="shared" si="174"/>
        <v>0</v>
      </c>
    </row>
    <row r="564" spans="1:17">
      <c r="A564" t="s">
        <v>180</v>
      </c>
      <c r="B564" s="88">
        <f t="shared" ref="B564:Q564" si="175">B390*B370</f>
        <v>0</v>
      </c>
      <c r="C564" s="88">
        <f t="shared" si="175"/>
        <v>0</v>
      </c>
      <c r="D564" s="88">
        <f t="shared" si="175"/>
        <v>0</v>
      </c>
      <c r="E564" s="88">
        <f t="shared" si="175"/>
        <v>0</v>
      </c>
      <c r="F564" s="88">
        <f t="shared" si="175"/>
        <v>0</v>
      </c>
      <c r="G564" s="88">
        <f t="shared" si="175"/>
        <v>0</v>
      </c>
      <c r="H564" s="88">
        <f t="shared" si="175"/>
        <v>0</v>
      </c>
      <c r="I564" s="88">
        <f t="shared" si="175"/>
        <v>0</v>
      </c>
      <c r="J564" s="88">
        <f t="shared" si="175"/>
        <v>0</v>
      </c>
      <c r="K564" s="88">
        <f t="shared" si="175"/>
        <v>0</v>
      </c>
      <c r="L564" s="88">
        <f t="shared" si="175"/>
        <v>0</v>
      </c>
      <c r="M564" s="88">
        <f t="shared" si="175"/>
        <v>0</v>
      </c>
      <c r="N564" s="88">
        <f t="shared" si="175"/>
        <v>0</v>
      </c>
      <c r="O564" s="88">
        <f t="shared" si="175"/>
        <v>0</v>
      </c>
      <c r="P564" s="88">
        <f t="shared" si="175"/>
        <v>0</v>
      </c>
      <c r="Q564" s="88">
        <f t="shared" si="175"/>
        <v>0</v>
      </c>
    </row>
    <row r="565" spans="1:17">
      <c r="A565" t="s">
        <v>27</v>
      </c>
      <c r="B565" s="88">
        <f t="shared" ref="B565:Q565" si="176">B391*B371</f>
        <v>0</v>
      </c>
      <c r="C565" s="88">
        <f t="shared" si="176"/>
        <v>0</v>
      </c>
      <c r="D565" s="88">
        <f t="shared" si="176"/>
        <v>0</v>
      </c>
      <c r="E565" s="88">
        <f t="shared" si="176"/>
        <v>0</v>
      </c>
      <c r="F565" s="88">
        <f t="shared" si="176"/>
        <v>0</v>
      </c>
      <c r="G565" s="88">
        <f t="shared" si="176"/>
        <v>0</v>
      </c>
      <c r="H565" s="88">
        <f t="shared" si="176"/>
        <v>0</v>
      </c>
      <c r="I565" s="88">
        <f t="shared" si="176"/>
        <v>0</v>
      </c>
      <c r="J565" s="88">
        <f t="shared" si="176"/>
        <v>0</v>
      </c>
      <c r="K565" s="88">
        <f t="shared" si="176"/>
        <v>0</v>
      </c>
      <c r="L565" s="88">
        <f t="shared" si="176"/>
        <v>0</v>
      </c>
      <c r="M565" s="88">
        <f t="shared" si="176"/>
        <v>0</v>
      </c>
      <c r="N565" s="88">
        <f t="shared" si="176"/>
        <v>0</v>
      </c>
      <c r="O565" s="88">
        <f t="shared" si="176"/>
        <v>0</v>
      </c>
      <c r="P565" s="88">
        <f t="shared" si="176"/>
        <v>0</v>
      </c>
      <c r="Q565" s="88">
        <f t="shared" si="176"/>
        <v>0</v>
      </c>
    </row>
    <row r="566" spans="1:17">
      <c r="A566" s="88"/>
      <c r="B566" s="88"/>
      <c r="C566" s="88"/>
      <c r="D566" s="88"/>
      <c r="E566" s="88"/>
      <c r="F566" s="88"/>
      <c r="G566" s="88"/>
      <c r="H566" s="88"/>
    </row>
    <row r="567" spans="1:17">
      <c r="A567" s="88">
        <f>'2. Perustiedot'!$D$17</f>
        <v>0</v>
      </c>
      <c r="B567" s="88"/>
      <c r="C567" s="88"/>
      <c r="D567" s="88"/>
      <c r="E567" s="88"/>
      <c r="F567" s="88"/>
      <c r="G567" s="88"/>
      <c r="H567" s="88"/>
    </row>
    <row r="568" spans="1:17">
      <c r="A568" s="88"/>
      <c r="B568" t="s">
        <v>28</v>
      </c>
      <c r="C568" t="s">
        <v>29</v>
      </c>
      <c r="D568" t="s">
        <v>30</v>
      </c>
      <c r="E568" t="s">
        <v>174</v>
      </c>
      <c r="F568" t="s">
        <v>32</v>
      </c>
      <c r="G568" t="s">
        <v>33</v>
      </c>
      <c r="H568" t="s">
        <v>40</v>
      </c>
      <c r="I568" t="s">
        <v>34</v>
      </c>
      <c r="J568" t="s">
        <v>35</v>
      </c>
      <c r="K568" t="s">
        <v>36</v>
      </c>
      <c r="L568" t="s">
        <v>37</v>
      </c>
      <c r="M568" t="s">
        <v>38</v>
      </c>
      <c r="N568" t="s">
        <v>39</v>
      </c>
      <c r="O568" t="s">
        <v>179</v>
      </c>
      <c r="P568" t="s">
        <v>180</v>
      </c>
      <c r="Q568" t="s">
        <v>189</v>
      </c>
    </row>
    <row r="569" spans="1:17">
      <c r="A569" t="s">
        <v>28</v>
      </c>
      <c r="B569" s="88">
        <f>B395*B356</f>
        <v>0</v>
      </c>
      <c r="C569" s="88">
        <f t="shared" ref="C569:Q569" si="177">C395*C356</f>
        <v>0</v>
      </c>
      <c r="D569" s="88">
        <f t="shared" si="177"/>
        <v>0</v>
      </c>
      <c r="E569" s="88">
        <f t="shared" si="177"/>
        <v>0</v>
      </c>
      <c r="F569" s="88">
        <f t="shared" si="177"/>
        <v>0</v>
      </c>
      <c r="G569" s="88">
        <f t="shared" si="177"/>
        <v>0</v>
      </c>
      <c r="H569" s="88">
        <f t="shared" si="177"/>
        <v>0</v>
      </c>
      <c r="I569" s="88">
        <f t="shared" si="177"/>
        <v>0</v>
      </c>
      <c r="J569" s="88">
        <f t="shared" si="177"/>
        <v>0</v>
      </c>
      <c r="K569" s="88">
        <f t="shared" si="177"/>
        <v>0</v>
      </c>
      <c r="L569" s="88">
        <f t="shared" si="177"/>
        <v>0</v>
      </c>
      <c r="M569" s="88">
        <f t="shared" si="177"/>
        <v>0</v>
      </c>
      <c r="N569" s="88">
        <f t="shared" si="177"/>
        <v>0</v>
      </c>
      <c r="O569" s="88">
        <f t="shared" si="177"/>
        <v>0</v>
      </c>
      <c r="P569" s="88">
        <f t="shared" si="177"/>
        <v>0</v>
      </c>
      <c r="Q569" s="88">
        <f t="shared" si="177"/>
        <v>0</v>
      </c>
    </row>
    <row r="570" spans="1:17">
      <c r="A570" t="s">
        <v>29</v>
      </c>
      <c r="B570" s="88">
        <f t="shared" ref="B570:Q570" si="178">B396*B357</f>
        <v>0</v>
      </c>
      <c r="C570" s="88">
        <f t="shared" si="178"/>
        <v>0</v>
      </c>
      <c r="D570" s="88">
        <f t="shared" si="178"/>
        <v>0</v>
      </c>
      <c r="E570" s="88">
        <f t="shared" si="178"/>
        <v>0</v>
      </c>
      <c r="F570" s="88">
        <f t="shared" si="178"/>
        <v>0</v>
      </c>
      <c r="G570" s="88">
        <f t="shared" si="178"/>
        <v>0</v>
      </c>
      <c r="H570" s="88">
        <f t="shared" si="178"/>
        <v>0</v>
      </c>
      <c r="I570" s="88">
        <f t="shared" si="178"/>
        <v>0</v>
      </c>
      <c r="J570" s="88">
        <f t="shared" si="178"/>
        <v>0</v>
      </c>
      <c r="K570" s="88">
        <f t="shared" si="178"/>
        <v>0</v>
      </c>
      <c r="L570" s="88">
        <f t="shared" si="178"/>
        <v>0</v>
      </c>
      <c r="M570" s="88">
        <f t="shared" si="178"/>
        <v>0</v>
      </c>
      <c r="N570" s="88">
        <f t="shared" si="178"/>
        <v>0</v>
      </c>
      <c r="O570" s="88">
        <f t="shared" si="178"/>
        <v>0</v>
      </c>
      <c r="P570" s="88">
        <f t="shared" si="178"/>
        <v>0</v>
      </c>
      <c r="Q570" s="88">
        <f t="shared" si="178"/>
        <v>0</v>
      </c>
    </row>
    <row r="571" spans="1:17">
      <c r="A571" t="s">
        <v>30</v>
      </c>
      <c r="B571" s="88">
        <f t="shared" ref="B571:Q571" si="179">B397*B358</f>
        <v>0</v>
      </c>
      <c r="C571" s="88">
        <f t="shared" si="179"/>
        <v>0</v>
      </c>
      <c r="D571" s="88">
        <f t="shared" si="179"/>
        <v>0</v>
      </c>
      <c r="E571" s="88">
        <f t="shared" si="179"/>
        <v>0</v>
      </c>
      <c r="F571" s="88">
        <f t="shared" si="179"/>
        <v>0</v>
      </c>
      <c r="G571" s="88">
        <f t="shared" si="179"/>
        <v>0</v>
      </c>
      <c r="H571" s="88">
        <f t="shared" si="179"/>
        <v>0</v>
      </c>
      <c r="I571" s="88">
        <f t="shared" si="179"/>
        <v>0</v>
      </c>
      <c r="J571" s="88">
        <f t="shared" si="179"/>
        <v>0</v>
      </c>
      <c r="K571" s="88">
        <f t="shared" si="179"/>
        <v>0</v>
      </c>
      <c r="L571" s="88">
        <f t="shared" si="179"/>
        <v>0</v>
      </c>
      <c r="M571" s="88">
        <f t="shared" si="179"/>
        <v>0</v>
      </c>
      <c r="N571" s="88">
        <f t="shared" si="179"/>
        <v>0</v>
      </c>
      <c r="O571" s="88">
        <f t="shared" si="179"/>
        <v>0</v>
      </c>
      <c r="P571" s="88">
        <f t="shared" si="179"/>
        <v>0</v>
      </c>
      <c r="Q571" s="88">
        <f t="shared" si="179"/>
        <v>0</v>
      </c>
    </row>
    <row r="572" spans="1:17">
      <c r="A572" t="s">
        <v>174</v>
      </c>
      <c r="B572" s="88">
        <f t="shared" ref="B572:Q572" si="180">B398*B359</f>
        <v>0</v>
      </c>
      <c r="C572" s="88">
        <f t="shared" si="180"/>
        <v>0</v>
      </c>
      <c r="D572" s="88">
        <f t="shared" si="180"/>
        <v>0</v>
      </c>
      <c r="E572" s="88">
        <f t="shared" si="180"/>
        <v>0</v>
      </c>
      <c r="F572" s="88">
        <f t="shared" si="180"/>
        <v>0</v>
      </c>
      <c r="G572" s="88">
        <f t="shared" si="180"/>
        <v>0</v>
      </c>
      <c r="H572" s="88">
        <f t="shared" si="180"/>
        <v>0</v>
      </c>
      <c r="I572" s="88">
        <f t="shared" si="180"/>
        <v>0</v>
      </c>
      <c r="J572" s="88">
        <f t="shared" si="180"/>
        <v>0</v>
      </c>
      <c r="K572" s="88">
        <f t="shared" si="180"/>
        <v>0</v>
      </c>
      <c r="L572" s="88">
        <f t="shared" si="180"/>
        <v>0</v>
      </c>
      <c r="M572" s="88">
        <f t="shared" si="180"/>
        <v>0</v>
      </c>
      <c r="N572" s="88">
        <f t="shared" si="180"/>
        <v>0</v>
      </c>
      <c r="O572" s="88">
        <f t="shared" si="180"/>
        <v>0</v>
      </c>
      <c r="P572" s="88">
        <f t="shared" si="180"/>
        <v>0</v>
      </c>
      <c r="Q572" s="88">
        <f t="shared" si="180"/>
        <v>0</v>
      </c>
    </row>
    <row r="573" spans="1:17">
      <c r="A573" t="s">
        <v>32</v>
      </c>
      <c r="B573" s="88">
        <f t="shared" ref="B573:Q573" si="181">B399*B360</f>
        <v>0</v>
      </c>
      <c r="C573" s="88">
        <f t="shared" si="181"/>
        <v>0</v>
      </c>
      <c r="D573" s="88">
        <f t="shared" si="181"/>
        <v>0</v>
      </c>
      <c r="E573" s="88">
        <f t="shared" si="181"/>
        <v>0</v>
      </c>
      <c r="F573" s="88">
        <f t="shared" si="181"/>
        <v>0</v>
      </c>
      <c r="G573" s="88">
        <f t="shared" si="181"/>
        <v>0</v>
      </c>
      <c r="H573" s="88">
        <f t="shared" si="181"/>
        <v>0</v>
      </c>
      <c r="I573" s="88">
        <f t="shared" si="181"/>
        <v>0</v>
      </c>
      <c r="J573" s="88">
        <f t="shared" si="181"/>
        <v>0</v>
      </c>
      <c r="K573" s="88">
        <f t="shared" si="181"/>
        <v>0</v>
      </c>
      <c r="L573" s="88">
        <f t="shared" si="181"/>
        <v>0</v>
      </c>
      <c r="M573" s="88">
        <f t="shared" si="181"/>
        <v>0</v>
      </c>
      <c r="N573" s="88">
        <f t="shared" si="181"/>
        <v>0</v>
      </c>
      <c r="O573" s="88">
        <f t="shared" si="181"/>
        <v>0</v>
      </c>
      <c r="P573" s="88">
        <f t="shared" si="181"/>
        <v>0</v>
      </c>
      <c r="Q573" s="88">
        <f t="shared" si="181"/>
        <v>0</v>
      </c>
    </row>
    <row r="574" spans="1:17">
      <c r="A574" t="s">
        <v>33</v>
      </c>
      <c r="B574" s="88">
        <f t="shared" ref="B574:Q574" si="182">B400*B361</f>
        <v>0</v>
      </c>
      <c r="C574" s="88">
        <f t="shared" si="182"/>
        <v>0</v>
      </c>
      <c r="D574" s="88">
        <f t="shared" si="182"/>
        <v>0</v>
      </c>
      <c r="E574" s="88">
        <f t="shared" si="182"/>
        <v>0</v>
      </c>
      <c r="F574" s="88">
        <f t="shared" si="182"/>
        <v>0</v>
      </c>
      <c r="G574" s="88">
        <f t="shared" si="182"/>
        <v>0</v>
      </c>
      <c r="H574" s="88">
        <f t="shared" si="182"/>
        <v>0</v>
      </c>
      <c r="I574" s="88">
        <f t="shared" si="182"/>
        <v>0</v>
      </c>
      <c r="J574" s="88">
        <f t="shared" si="182"/>
        <v>0</v>
      </c>
      <c r="K574" s="88">
        <f t="shared" si="182"/>
        <v>0</v>
      </c>
      <c r="L574" s="88">
        <f t="shared" si="182"/>
        <v>0</v>
      </c>
      <c r="M574" s="88">
        <f t="shared" si="182"/>
        <v>0</v>
      </c>
      <c r="N574" s="88">
        <f t="shared" si="182"/>
        <v>0</v>
      </c>
      <c r="O574" s="88">
        <f t="shared" si="182"/>
        <v>0</v>
      </c>
      <c r="P574" s="88">
        <f t="shared" si="182"/>
        <v>0</v>
      </c>
      <c r="Q574" s="88">
        <f t="shared" si="182"/>
        <v>0</v>
      </c>
    </row>
    <row r="575" spans="1:17">
      <c r="A575" t="s">
        <v>40</v>
      </c>
      <c r="B575" s="88">
        <f t="shared" ref="B575:Q575" si="183">B401*B362</f>
        <v>0</v>
      </c>
      <c r="C575" s="88">
        <f t="shared" si="183"/>
        <v>0</v>
      </c>
      <c r="D575" s="88">
        <f t="shared" si="183"/>
        <v>0</v>
      </c>
      <c r="E575" s="88">
        <f t="shared" si="183"/>
        <v>0</v>
      </c>
      <c r="F575" s="88">
        <f t="shared" si="183"/>
        <v>0</v>
      </c>
      <c r="G575" s="88">
        <f t="shared" si="183"/>
        <v>0</v>
      </c>
      <c r="H575" s="88">
        <f t="shared" si="183"/>
        <v>0</v>
      </c>
      <c r="I575" s="88">
        <f t="shared" si="183"/>
        <v>0</v>
      </c>
      <c r="J575" s="88">
        <f t="shared" si="183"/>
        <v>0</v>
      </c>
      <c r="K575" s="88">
        <f t="shared" si="183"/>
        <v>0</v>
      </c>
      <c r="L575" s="88">
        <f t="shared" si="183"/>
        <v>0</v>
      </c>
      <c r="M575" s="88">
        <f t="shared" si="183"/>
        <v>0</v>
      </c>
      <c r="N575" s="88">
        <f t="shared" si="183"/>
        <v>0</v>
      </c>
      <c r="O575" s="88">
        <f t="shared" si="183"/>
        <v>0</v>
      </c>
      <c r="P575" s="88">
        <f t="shared" si="183"/>
        <v>0</v>
      </c>
      <c r="Q575" s="88">
        <f t="shared" si="183"/>
        <v>0</v>
      </c>
    </row>
    <row r="576" spans="1:17">
      <c r="A576" t="s">
        <v>34</v>
      </c>
      <c r="B576" s="88">
        <f t="shared" ref="B576:Q576" si="184">B402*B363</f>
        <v>0</v>
      </c>
      <c r="C576" s="88">
        <f t="shared" si="184"/>
        <v>0</v>
      </c>
      <c r="D576" s="88">
        <f t="shared" si="184"/>
        <v>0</v>
      </c>
      <c r="E576" s="88">
        <f t="shared" si="184"/>
        <v>0</v>
      </c>
      <c r="F576" s="88">
        <f t="shared" si="184"/>
        <v>0</v>
      </c>
      <c r="G576" s="88">
        <f t="shared" si="184"/>
        <v>0</v>
      </c>
      <c r="H576" s="88">
        <f t="shared" si="184"/>
        <v>0</v>
      </c>
      <c r="I576" s="88">
        <f t="shared" si="184"/>
        <v>0</v>
      </c>
      <c r="J576" s="88">
        <f t="shared" si="184"/>
        <v>0</v>
      </c>
      <c r="K576" s="88">
        <f t="shared" si="184"/>
        <v>0</v>
      </c>
      <c r="L576" s="88">
        <f t="shared" si="184"/>
        <v>0</v>
      </c>
      <c r="M576" s="88">
        <f t="shared" si="184"/>
        <v>0</v>
      </c>
      <c r="N576" s="88">
        <f t="shared" si="184"/>
        <v>0</v>
      </c>
      <c r="O576" s="88">
        <f t="shared" si="184"/>
        <v>0</v>
      </c>
      <c r="P576" s="88">
        <f t="shared" si="184"/>
        <v>0</v>
      </c>
      <c r="Q576" s="88">
        <f t="shared" si="184"/>
        <v>0</v>
      </c>
    </row>
    <row r="577" spans="1:17">
      <c r="A577" t="s">
        <v>35</v>
      </c>
      <c r="B577" s="88">
        <f t="shared" ref="B577:Q577" si="185">B403*B364</f>
        <v>0</v>
      </c>
      <c r="C577" s="88">
        <f t="shared" si="185"/>
        <v>0</v>
      </c>
      <c r="D577" s="88">
        <f t="shared" si="185"/>
        <v>0</v>
      </c>
      <c r="E577" s="88">
        <f t="shared" si="185"/>
        <v>0</v>
      </c>
      <c r="F577" s="88">
        <f t="shared" si="185"/>
        <v>0</v>
      </c>
      <c r="G577" s="88">
        <f t="shared" si="185"/>
        <v>0</v>
      </c>
      <c r="H577" s="88">
        <f t="shared" si="185"/>
        <v>0</v>
      </c>
      <c r="I577" s="88">
        <f t="shared" si="185"/>
        <v>0</v>
      </c>
      <c r="J577" s="88">
        <f t="shared" si="185"/>
        <v>0</v>
      </c>
      <c r="K577" s="88">
        <f t="shared" si="185"/>
        <v>0</v>
      </c>
      <c r="L577" s="88">
        <f t="shared" si="185"/>
        <v>0</v>
      </c>
      <c r="M577" s="88">
        <f t="shared" si="185"/>
        <v>0</v>
      </c>
      <c r="N577" s="88">
        <f t="shared" si="185"/>
        <v>0</v>
      </c>
      <c r="O577" s="88">
        <f t="shared" si="185"/>
        <v>0</v>
      </c>
      <c r="P577" s="88">
        <f t="shared" si="185"/>
        <v>0</v>
      </c>
      <c r="Q577" s="88">
        <f t="shared" si="185"/>
        <v>0</v>
      </c>
    </row>
    <row r="578" spans="1:17">
      <c r="A578" t="s">
        <v>36</v>
      </c>
      <c r="B578" s="88">
        <f t="shared" ref="B578:Q578" si="186">B404*B365</f>
        <v>0</v>
      </c>
      <c r="C578" s="88">
        <f t="shared" si="186"/>
        <v>0</v>
      </c>
      <c r="D578" s="88">
        <f t="shared" si="186"/>
        <v>0</v>
      </c>
      <c r="E578" s="88">
        <f t="shared" si="186"/>
        <v>0</v>
      </c>
      <c r="F578" s="88">
        <f t="shared" si="186"/>
        <v>0</v>
      </c>
      <c r="G578" s="88">
        <f t="shared" si="186"/>
        <v>0</v>
      </c>
      <c r="H578" s="88">
        <f t="shared" si="186"/>
        <v>0</v>
      </c>
      <c r="I578" s="88">
        <f t="shared" si="186"/>
        <v>0</v>
      </c>
      <c r="J578" s="88">
        <f t="shared" si="186"/>
        <v>0</v>
      </c>
      <c r="K578" s="88">
        <f t="shared" si="186"/>
        <v>0</v>
      </c>
      <c r="L578" s="88">
        <f t="shared" si="186"/>
        <v>0</v>
      </c>
      <c r="M578" s="88">
        <f t="shared" si="186"/>
        <v>0</v>
      </c>
      <c r="N578" s="88">
        <f t="shared" si="186"/>
        <v>0</v>
      </c>
      <c r="O578" s="88">
        <f t="shared" si="186"/>
        <v>0</v>
      </c>
      <c r="P578" s="88">
        <f t="shared" si="186"/>
        <v>0</v>
      </c>
      <c r="Q578" s="88">
        <f t="shared" si="186"/>
        <v>0</v>
      </c>
    </row>
    <row r="579" spans="1:17">
      <c r="A579" t="s">
        <v>37</v>
      </c>
      <c r="B579" s="88">
        <f t="shared" ref="B579:Q579" si="187">B405*B366</f>
        <v>0</v>
      </c>
      <c r="C579" s="88">
        <f t="shared" si="187"/>
        <v>0</v>
      </c>
      <c r="D579" s="88">
        <f t="shared" si="187"/>
        <v>0</v>
      </c>
      <c r="E579" s="88">
        <f t="shared" si="187"/>
        <v>0</v>
      </c>
      <c r="F579" s="88">
        <f t="shared" si="187"/>
        <v>0</v>
      </c>
      <c r="G579" s="88">
        <f t="shared" si="187"/>
        <v>0</v>
      </c>
      <c r="H579" s="88">
        <f t="shared" si="187"/>
        <v>0</v>
      </c>
      <c r="I579" s="88">
        <f t="shared" si="187"/>
        <v>0</v>
      </c>
      <c r="J579" s="88">
        <f t="shared" si="187"/>
        <v>0</v>
      </c>
      <c r="K579" s="88">
        <f t="shared" si="187"/>
        <v>0</v>
      </c>
      <c r="L579" s="88">
        <f t="shared" si="187"/>
        <v>0</v>
      </c>
      <c r="M579" s="88">
        <f t="shared" si="187"/>
        <v>0</v>
      </c>
      <c r="N579" s="88">
        <f t="shared" si="187"/>
        <v>0</v>
      </c>
      <c r="O579" s="88">
        <f t="shared" si="187"/>
        <v>0</v>
      </c>
      <c r="P579" s="88">
        <f t="shared" si="187"/>
        <v>0</v>
      </c>
      <c r="Q579" s="88">
        <f t="shared" si="187"/>
        <v>0</v>
      </c>
    </row>
    <row r="580" spans="1:17">
      <c r="A580" t="s">
        <v>38</v>
      </c>
      <c r="B580" s="88">
        <f t="shared" ref="B580:Q580" si="188">B406*B367</f>
        <v>0</v>
      </c>
      <c r="C580" s="88">
        <f t="shared" si="188"/>
        <v>0</v>
      </c>
      <c r="D580" s="88">
        <f t="shared" si="188"/>
        <v>0</v>
      </c>
      <c r="E580" s="88">
        <f t="shared" si="188"/>
        <v>0</v>
      </c>
      <c r="F580" s="88">
        <f t="shared" si="188"/>
        <v>0</v>
      </c>
      <c r="G580" s="88">
        <f t="shared" si="188"/>
        <v>0</v>
      </c>
      <c r="H580" s="88">
        <f t="shared" si="188"/>
        <v>0</v>
      </c>
      <c r="I580" s="88">
        <f t="shared" si="188"/>
        <v>0</v>
      </c>
      <c r="J580" s="88">
        <f t="shared" si="188"/>
        <v>0</v>
      </c>
      <c r="K580" s="88">
        <f t="shared" si="188"/>
        <v>0</v>
      </c>
      <c r="L580" s="88">
        <f t="shared" si="188"/>
        <v>0</v>
      </c>
      <c r="M580" s="88">
        <f t="shared" si="188"/>
        <v>0</v>
      </c>
      <c r="N580" s="88">
        <f t="shared" si="188"/>
        <v>0</v>
      </c>
      <c r="O580" s="88">
        <f t="shared" si="188"/>
        <v>0</v>
      </c>
      <c r="P580" s="88">
        <f t="shared" si="188"/>
        <v>0</v>
      </c>
      <c r="Q580" s="88">
        <f t="shared" si="188"/>
        <v>0</v>
      </c>
    </row>
    <row r="581" spans="1:17">
      <c r="A581" t="s">
        <v>39</v>
      </c>
      <c r="B581" s="88">
        <f t="shared" ref="B581:Q581" si="189">B407*B368</f>
        <v>0</v>
      </c>
      <c r="C581" s="88">
        <f t="shared" si="189"/>
        <v>0</v>
      </c>
      <c r="D581" s="88">
        <f t="shared" si="189"/>
        <v>0</v>
      </c>
      <c r="E581" s="88">
        <f t="shared" si="189"/>
        <v>0</v>
      </c>
      <c r="F581" s="88">
        <f t="shared" si="189"/>
        <v>0</v>
      </c>
      <c r="G581" s="88">
        <f t="shared" si="189"/>
        <v>0</v>
      </c>
      <c r="H581" s="88">
        <f t="shared" si="189"/>
        <v>0</v>
      </c>
      <c r="I581" s="88">
        <f t="shared" si="189"/>
        <v>0</v>
      </c>
      <c r="J581" s="88">
        <f t="shared" si="189"/>
        <v>0</v>
      </c>
      <c r="K581" s="88">
        <f t="shared" si="189"/>
        <v>0</v>
      </c>
      <c r="L581" s="88">
        <f t="shared" si="189"/>
        <v>0</v>
      </c>
      <c r="M581" s="88">
        <f t="shared" si="189"/>
        <v>0</v>
      </c>
      <c r="N581" s="88">
        <f t="shared" si="189"/>
        <v>0</v>
      </c>
      <c r="O581" s="88">
        <f t="shared" si="189"/>
        <v>0</v>
      </c>
      <c r="P581" s="88">
        <f t="shared" si="189"/>
        <v>0</v>
      </c>
      <c r="Q581" s="88">
        <f t="shared" si="189"/>
        <v>0</v>
      </c>
    </row>
    <row r="582" spans="1:17">
      <c r="A582" t="s">
        <v>179</v>
      </c>
      <c r="B582" s="88">
        <f t="shared" ref="B582:Q582" si="190">B408*B369</f>
        <v>0</v>
      </c>
      <c r="C582" s="88">
        <f t="shared" si="190"/>
        <v>0</v>
      </c>
      <c r="D582" s="88">
        <f t="shared" si="190"/>
        <v>0</v>
      </c>
      <c r="E582" s="88">
        <f t="shared" si="190"/>
        <v>0</v>
      </c>
      <c r="F582" s="88">
        <f t="shared" si="190"/>
        <v>0</v>
      </c>
      <c r="G582" s="88">
        <f t="shared" si="190"/>
        <v>0</v>
      </c>
      <c r="H582" s="88">
        <f t="shared" si="190"/>
        <v>0</v>
      </c>
      <c r="I582" s="88">
        <f t="shared" si="190"/>
        <v>0</v>
      </c>
      <c r="J582" s="88">
        <f t="shared" si="190"/>
        <v>0</v>
      </c>
      <c r="K582" s="88">
        <f t="shared" si="190"/>
        <v>0</v>
      </c>
      <c r="L582" s="88">
        <f t="shared" si="190"/>
        <v>0</v>
      </c>
      <c r="M582" s="88">
        <f t="shared" si="190"/>
        <v>0</v>
      </c>
      <c r="N582" s="88">
        <f t="shared" si="190"/>
        <v>0</v>
      </c>
      <c r="O582" s="88">
        <f t="shared" si="190"/>
        <v>0</v>
      </c>
      <c r="P582" s="88">
        <f t="shared" si="190"/>
        <v>0</v>
      </c>
      <c r="Q582" s="88">
        <f t="shared" si="190"/>
        <v>0</v>
      </c>
    </row>
    <row r="583" spans="1:17">
      <c r="A583" t="s">
        <v>180</v>
      </c>
      <c r="B583" s="88">
        <f t="shared" ref="B583:Q583" si="191">B409*B370</f>
        <v>0</v>
      </c>
      <c r="C583" s="88">
        <f t="shared" si="191"/>
        <v>0</v>
      </c>
      <c r="D583" s="88">
        <f t="shared" si="191"/>
        <v>0</v>
      </c>
      <c r="E583" s="88">
        <f t="shared" si="191"/>
        <v>0</v>
      </c>
      <c r="F583" s="88">
        <f t="shared" si="191"/>
        <v>0</v>
      </c>
      <c r="G583" s="88">
        <f t="shared" si="191"/>
        <v>0</v>
      </c>
      <c r="H583" s="88">
        <f t="shared" si="191"/>
        <v>0</v>
      </c>
      <c r="I583" s="88">
        <f t="shared" si="191"/>
        <v>0</v>
      </c>
      <c r="J583" s="88">
        <f t="shared" si="191"/>
        <v>0</v>
      </c>
      <c r="K583" s="88">
        <f t="shared" si="191"/>
        <v>0</v>
      </c>
      <c r="L583" s="88">
        <f t="shared" si="191"/>
        <v>0</v>
      </c>
      <c r="M583" s="88">
        <f t="shared" si="191"/>
        <v>0</v>
      </c>
      <c r="N583" s="88">
        <f t="shared" si="191"/>
        <v>0</v>
      </c>
      <c r="O583" s="88">
        <f t="shared" si="191"/>
        <v>0</v>
      </c>
      <c r="P583" s="88">
        <f t="shared" si="191"/>
        <v>0</v>
      </c>
      <c r="Q583" s="88">
        <f t="shared" si="191"/>
        <v>0</v>
      </c>
    </row>
    <row r="584" spans="1:17">
      <c r="A584" t="s">
        <v>27</v>
      </c>
      <c r="B584" s="88">
        <f t="shared" ref="B584:Q584" si="192">B410*B371</f>
        <v>0</v>
      </c>
      <c r="C584" s="88">
        <f t="shared" si="192"/>
        <v>0</v>
      </c>
      <c r="D584" s="88">
        <f t="shared" si="192"/>
        <v>0</v>
      </c>
      <c r="E584" s="88">
        <f t="shared" si="192"/>
        <v>0</v>
      </c>
      <c r="F584" s="88">
        <f t="shared" si="192"/>
        <v>0</v>
      </c>
      <c r="G584" s="88">
        <f t="shared" si="192"/>
        <v>0</v>
      </c>
      <c r="H584" s="88">
        <f t="shared" si="192"/>
        <v>0</v>
      </c>
      <c r="I584" s="88">
        <f t="shared" si="192"/>
        <v>0</v>
      </c>
      <c r="J584" s="88">
        <f t="shared" si="192"/>
        <v>0</v>
      </c>
      <c r="K584" s="88">
        <f t="shared" si="192"/>
        <v>0</v>
      </c>
      <c r="L584" s="88">
        <f t="shared" si="192"/>
        <v>0</v>
      </c>
      <c r="M584" s="88">
        <f t="shared" si="192"/>
        <v>0</v>
      </c>
      <c r="N584" s="88">
        <f t="shared" si="192"/>
        <v>0</v>
      </c>
      <c r="O584" s="88">
        <f t="shared" si="192"/>
        <v>0</v>
      </c>
      <c r="P584" s="88">
        <f t="shared" si="192"/>
        <v>0</v>
      </c>
      <c r="Q584" s="88">
        <f t="shared" si="192"/>
        <v>0</v>
      </c>
    </row>
    <row r="585" spans="1:17">
      <c r="A585" s="88"/>
      <c r="B585" s="88"/>
      <c r="C585" s="88"/>
      <c r="D585" s="88"/>
      <c r="E585" s="88"/>
      <c r="F585" s="88"/>
      <c r="G585" s="88"/>
      <c r="H585" s="88"/>
    </row>
    <row r="586" spans="1:17">
      <c r="A586" s="88">
        <f>'2. Perustiedot'!$D$17</f>
        <v>0</v>
      </c>
      <c r="B586" s="88"/>
      <c r="C586" s="88"/>
      <c r="D586" s="88"/>
      <c r="E586" s="88"/>
      <c r="F586" s="88"/>
      <c r="G586" s="88"/>
      <c r="H586" s="88"/>
    </row>
    <row r="587" spans="1:17">
      <c r="A587" s="88"/>
      <c r="B587" t="s">
        <v>28</v>
      </c>
      <c r="C587" t="s">
        <v>29</v>
      </c>
      <c r="D587" t="s">
        <v>30</v>
      </c>
      <c r="E587" t="s">
        <v>174</v>
      </c>
      <c r="F587" t="s">
        <v>32</v>
      </c>
      <c r="G587" t="s">
        <v>33</v>
      </c>
      <c r="H587" t="s">
        <v>40</v>
      </c>
      <c r="I587" t="s">
        <v>34</v>
      </c>
      <c r="J587" t="s">
        <v>35</v>
      </c>
      <c r="K587" t="s">
        <v>36</v>
      </c>
      <c r="L587" t="s">
        <v>37</v>
      </c>
      <c r="M587" t="s">
        <v>38</v>
      </c>
      <c r="N587" t="s">
        <v>39</v>
      </c>
      <c r="O587" t="s">
        <v>179</v>
      </c>
      <c r="P587" t="s">
        <v>180</v>
      </c>
      <c r="Q587" t="s">
        <v>189</v>
      </c>
    </row>
    <row r="588" spans="1:17">
      <c r="A588" t="s">
        <v>28</v>
      </c>
      <c r="B588" s="88">
        <f>B414*B356</f>
        <v>0</v>
      </c>
      <c r="C588" s="88">
        <f t="shared" ref="C588:Q588" si="193">C414*C356</f>
        <v>0</v>
      </c>
      <c r="D588" s="88">
        <f t="shared" si="193"/>
        <v>0</v>
      </c>
      <c r="E588" s="88">
        <f t="shared" si="193"/>
        <v>0</v>
      </c>
      <c r="F588" s="88">
        <f t="shared" si="193"/>
        <v>0</v>
      </c>
      <c r="G588" s="88">
        <f t="shared" si="193"/>
        <v>0</v>
      </c>
      <c r="H588" s="88">
        <f t="shared" si="193"/>
        <v>0</v>
      </c>
      <c r="I588" s="88">
        <f t="shared" si="193"/>
        <v>0</v>
      </c>
      <c r="J588" s="88">
        <f t="shared" si="193"/>
        <v>0</v>
      </c>
      <c r="K588" s="88">
        <f t="shared" si="193"/>
        <v>0</v>
      </c>
      <c r="L588" s="88">
        <f t="shared" si="193"/>
        <v>0</v>
      </c>
      <c r="M588" s="88">
        <f t="shared" si="193"/>
        <v>0</v>
      </c>
      <c r="N588" s="88">
        <f t="shared" si="193"/>
        <v>0</v>
      </c>
      <c r="O588" s="88">
        <f t="shared" si="193"/>
        <v>0</v>
      </c>
      <c r="P588" s="88">
        <f t="shared" si="193"/>
        <v>0</v>
      </c>
      <c r="Q588" s="88">
        <f t="shared" si="193"/>
        <v>0</v>
      </c>
    </row>
    <row r="589" spans="1:17">
      <c r="A589" t="s">
        <v>29</v>
      </c>
      <c r="B589" s="88">
        <f t="shared" ref="B589:Q589" si="194">B415*B357</f>
        <v>0</v>
      </c>
      <c r="C589" s="88">
        <f t="shared" si="194"/>
        <v>0</v>
      </c>
      <c r="D589" s="88">
        <f t="shared" si="194"/>
        <v>0</v>
      </c>
      <c r="E589" s="88">
        <f t="shared" si="194"/>
        <v>0</v>
      </c>
      <c r="F589" s="88">
        <f t="shared" si="194"/>
        <v>0</v>
      </c>
      <c r="G589" s="88">
        <f t="shared" si="194"/>
        <v>0</v>
      </c>
      <c r="H589" s="88">
        <f t="shared" si="194"/>
        <v>0</v>
      </c>
      <c r="I589" s="88">
        <f t="shared" si="194"/>
        <v>0</v>
      </c>
      <c r="J589" s="88">
        <f t="shared" si="194"/>
        <v>0</v>
      </c>
      <c r="K589" s="88">
        <f t="shared" si="194"/>
        <v>0</v>
      </c>
      <c r="L589" s="88">
        <f t="shared" si="194"/>
        <v>0</v>
      </c>
      <c r="M589" s="88">
        <f t="shared" si="194"/>
        <v>0</v>
      </c>
      <c r="N589" s="88">
        <f t="shared" si="194"/>
        <v>0</v>
      </c>
      <c r="O589" s="88">
        <f t="shared" si="194"/>
        <v>0</v>
      </c>
      <c r="P589" s="88">
        <f t="shared" si="194"/>
        <v>0</v>
      </c>
      <c r="Q589" s="88">
        <f t="shared" si="194"/>
        <v>0</v>
      </c>
    </row>
    <row r="590" spans="1:17">
      <c r="A590" t="s">
        <v>30</v>
      </c>
      <c r="B590" s="88">
        <f t="shared" ref="B590:Q590" si="195">B416*B358</f>
        <v>0</v>
      </c>
      <c r="C590" s="88">
        <f t="shared" si="195"/>
        <v>0</v>
      </c>
      <c r="D590" s="88">
        <f t="shared" si="195"/>
        <v>0</v>
      </c>
      <c r="E590" s="88">
        <f t="shared" si="195"/>
        <v>0</v>
      </c>
      <c r="F590" s="88">
        <f t="shared" si="195"/>
        <v>0</v>
      </c>
      <c r="G590" s="88">
        <f t="shared" si="195"/>
        <v>0</v>
      </c>
      <c r="H590" s="88">
        <f t="shared" si="195"/>
        <v>0</v>
      </c>
      <c r="I590" s="88">
        <f t="shared" si="195"/>
        <v>0</v>
      </c>
      <c r="J590" s="88">
        <f t="shared" si="195"/>
        <v>0</v>
      </c>
      <c r="K590" s="88">
        <f t="shared" si="195"/>
        <v>0</v>
      </c>
      <c r="L590" s="88">
        <f t="shared" si="195"/>
        <v>0</v>
      </c>
      <c r="M590" s="88">
        <f t="shared" si="195"/>
        <v>0</v>
      </c>
      <c r="N590" s="88">
        <f t="shared" si="195"/>
        <v>0</v>
      </c>
      <c r="O590" s="88">
        <f t="shared" si="195"/>
        <v>0</v>
      </c>
      <c r="P590" s="88">
        <f t="shared" si="195"/>
        <v>0</v>
      </c>
      <c r="Q590" s="88">
        <f t="shared" si="195"/>
        <v>0</v>
      </c>
    </row>
    <row r="591" spans="1:17">
      <c r="A591" t="s">
        <v>174</v>
      </c>
      <c r="B591" s="88">
        <f t="shared" ref="B591:Q591" si="196">B417*B359</f>
        <v>0</v>
      </c>
      <c r="C591" s="88">
        <f t="shared" si="196"/>
        <v>0</v>
      </c>
      <c r="D591" s="88">
        <f t="shared" si="196"/>
        <v>0</v>
      </c>
      <c r="E591" s="88">
        <f t="shared" si="196"/>
        <v>0</v>
      </c>
      <c r="F591" s="88">
        <f t="shared" si="196"/>
        <v>0</v>
      </c>
      <c r="G591" s="88">
        <f t="shared" si="196"/>
        <v>0</v>
      </c>
      <c r="H591" s="88">
        <f t="shared" si="196"/>
        <v>0</v>
      </c>
      <c r="I591" s="88">
        <f t="shared" si="196"/>
        <v>0</v>
      </c>
      <c r="J591" s="88">
        <f t="shared" si="196"/>
        <v>0</v>
      </c>
      <c r="K591" s="88">
        <f t="shared" si="196"/>
        <v>0</v>
      </c>
      <c r="L591" s="88">
        <f t="shared" si="196"/>
        <v>0</v>
      </c>
      <c r="M591" s="88">
        <f t="shared" si="196"/>
        <v>0</v>
      </c>
      <c r="N591" s="88">
        <f t="shared" si="196"/>
        <v>0</v>
      </c>
      <c r="O591" s="88">
        <f t="shared" si="196"/>
        <v>0</v>
      </c>
      <c r="P591" s="88">
        <f t="shared" si="196"/>
        <v>0</v>
      </c>
      <c r="Q591" s="88">
        <f t="shared" si="196"/>
        <v>0</v>
      </c>
    </row>
    <row r="592" spans="1:17">
      <c r="A592" t="s">
        <v>32</v>
      </c>
      <c r="B592" s="88">
        <f t="shared" ref="B592:Q592" si="197">B418*B360</f>
        <v>0</v>
      </c>
      <c r="C592" s="88">
        <f t="shared" si="197"/>
        <v>0</v>
      </c>
      <c r="D592" s="88">
        <f t="shared" si="197"/>
        <v>0</v>
      </c>
      <c r="E592" s="88">
        <f t="shared" si="197"/>
        <v>0</v>
      </c>
      <c r="F592" s="88">
        <f t="shared" si="197"/>
        <v>0</v>
      </c>
      <c r="G592" s="88">
        <f t="shared" si="197"/>
        <v>0</v>
      </c>
      <c r="H592" s="88">
        <f t="shared" si="197"/>
        <v>0</v>
      </c>
      <c r="I592" s="88">
        <f t="shared" si="197"/>
        <v>0</v>
      </c>
      <c r="J592" s="88">
        <f t="shared" si="197"/>
        <v>0</v>
      </c>
      <c r="K592" s="88">
        <f t="shared" si="197"/>
        <v>0</v>
      </c>
      <c r="L592" s="88">
        <f t="shared" si="197"/>
        <v>0</v>
      </c>
      <c r="M592" s="88">
        <f t="shared" si="197"/>
        <v>0</v>
      </c>
      <c r="N592" s="88">
        <f t="shared" si="197"/>
        <v>0</v>
      </c>
      <c r="O592" s="88">
        <f t="shared" si="197"/>
        <v>0</v>
      </c>
      <c r="P592" s="88">
        <f t="shared" si="197"/>
        <v>0</v>
      </c>
      <c r="Q592" s="88">
        <f t="shared" si="197"/>
        <v>0</v>
      </c>
    </row>
    <row r="593" spans="1:29">
      <c r="A593" t="s">
        <v>33</v>
      </c>
      <c r="B593" s="88">
        <f t="shared" ref="B593:Q593" si="198">B419*B361</f>
        <v>0</v>
      </c>
      <c r="C593" s="88">
        <f t="shared" si="198"/>
        <v>0</v>
      </c>
      <c r="D593" s="88">
        <f t="shared" si="198"/>
        <v>0</v>
      </c>
      <c r="E593" s="88">
        <f t="shared" si="198"/>
        <v>0</v>
      </c>
      <c r="F593" s="88">
        <f t="shared" si="198"/>
        <v>0</v>
      </c>
      <c r="G593" s="88">
        <f t="shared" si="198"/>
        <v>0</v>
      </c>
      <c r="H593" s="88">
        <f t="shared" si="198"/>
        <v>0</v>
      </c>
      <c r="I593" s="88">
        <f t="shared" si="198"/>
        <v>0</v>
      </c>
      <c r="J593" s="88">
        <f t="shared" si="198"/>
        <v>0</v>
      </c>
      <c r="K593" s="88">
        <f t="shared" si="198"/>
        <v>0</v>
      </c>
      <c r="L593" s="88">
        <f t="shared" si="198"/>
        <v>0</v>
      </c>
      <c r="M593" s="88">
        <f t="shared" si="198"/>
        <v>0</v>
      </c>
      <c r="N593" s="88">
        <f t="shared" si="198"/>
        <v>0</v>
      </c>
      <c r="O593" s="88">
        <f t="shared" si="198"/>
        <v>0</v>
      </c>
      <c r="P593" s="88">
        <f t="shared" si="198"/>
        <v>0</v>
      </c>
      <c r="Q593" s="88">
        <f t="shared" si="198"/>
        <v>0</v>
      </c>
    </row>
    <row r="594" spans="1:29">
      <c r="A594" t="s">
        <v>40</v>
      </c>
      <c r="B594" s="88">
        <f t="shared" ref="B594:Q594" si="199">B420*B362</f>
        <v>0</v>
      </c>
      <c r="C594" s="88">
        <f t="shared" si="199"/>
        <v>0</v>
      </c>
      <c r="D594" s="88">
        <f t="shared" si="199"/>
        <v>0</v>
      </c>
      <c r="E594" s="88">
        <f t="shared" si="199"/>
        <v>0</v>
      </c>
      <c r="F594" s="88">
        <f t="shared" si="199"/>
        <v>0</v>
      </c>
      <c r="G594" s="88">
        <f t="shared" si="199"/>
        <v>0</v>
      </c>
      <c r="H594" s="88">
        <f t="shared" si="199"/>
        <v>0</v>
      </c>
      <c r="I594" s="88">
        <f t="shared" si="199"/>
        <v>0</v>
      </c>
      <c r="J594" s="88">
        <f t="shared" si="199"/>
        <v>0</v>
      </c>
      <c r="K594" s="88">
        <f t="shared" si="199"/>
        <v>0</v>
      </c>
      <c r="L594" s="88">
        <f t="shared" si="199"/>
        <v>0</v>
      </c>
      <c r="M594" s="88">
        <f t="shared" si="199"/>
        <v>0</v>
      </c>
      <c r="N594" s="88">
        <f t="shared" si="199"/>
        <v>0</v>
      </c>
      <c r="O594" s="88">
        <f t="shared" si="199"/>
        <v>0</v>
      </c>
      <c r="P594" s="88">
        <f t="shared" si="199"/>
        <v>0</v>
      </c>
      <c r="Q594" s="88">
        <f t="shared" si="199"/>
        <v>0</v>
      </c>
    </row>
    <row r="595" spans="1:29">
      <c r="A595" t="s">
        <v>34</v>
      </c>
      <c r="B595" s="88">
        <f t="shared" ref="B595:Q595" si="200">B421*B363</f>
        <v>0</v>
      </c>
      <c r="C595" s="88">
        <f t="shared" si="200"/>
        <v>0</v>
      </c>
      <c r="D595" s="88">
        <f t="shared" si="200"/>
        <v>0</v>
      </c>
      <c r="E595" s="88">
        <f t="shared" si="200"/>
        <v>0</v>
      </c>
      <c r="F595" s="88">
        <f t="shared" si="200"/>
        <v>0</v>
      </c>
      <c r="G595" s="88">
        <f t="shared" si="200"/>
        <v>0</v>
      </c>
      <c r="H595" s="88">
        <f t="shared" si="200"/>
        <v>0</v>
      </c>
      <c r="I595" s="88">
        <f t="shared" si="200"/>
        <v>0</v>
      </c>
      <c r="J595" s="88">
        <f t="shared" si="200"/>
        <v>0</v>
      </c>
      <c r="K595" s="88">
        <f t="shared" si="200"/>
        <v>0</v>
      </c>
      <c r="L595" s="88">
        <f t="shared" si="200"/>
        <v>0</v>
      </c>
      <c r="M595" s="88">
        <f t="shared" si="200"/>
        <v>0</v>
      </c>
      <c r="N595" s="88">
        <f t="shared" si="200"/>
        <v>0</v>
      </c>
      <c r="O595" s="88">
        <f t="shared" si="200"/>
        <v>0</v>
      </c>
      <c r="P595" s="88">
        <f t="shared" si="200"/>
        <v>0</v>
      </c>
      <c r="Q595" s="88">
        <f t="shared" si="200"/>
        <v>0</v>
      </c>
    </row>
    <row r="596" spans="1:29">
      <c r="A596" t="s">
        <v>35</v>
      </c>
      <c r="B596" s="88">
        <f t="shared" ref="B596:Q596" si="201">B422*B364</f>
        <v>0</v>
      </c>
      <c r="C596" s="88">
        <f t="shared" si="201"/>
        <v>0</v>
      </c>
      <c r="D596" s="88">
        <f t="shared" si="201"/>
        <v>0</v>
      </c>
      <c r="E596" s="88">
        <f t="shared" si="201"/>
        <v>0</v>
      </c>
      <c r="F596" s="88">
        <f t="shared" si="201"/>
        <v>0</v>
      </c>
      <c r="G596" s="88">
        <f t="shared" si="201"/>
        <v>0</v>
      </c>
      <c r="H596" s="88">
        <f t="shared" si="201"/>
        <v>0</v>
      </c>
      <c r="I596" s="88">
        <f t="shared" si="201"/>
        <v>0</v>
      </c>
      <c r="J596" s="88">
        <f t="shared" si="201"/>
        <v>0</v>
      </c>
      <c r="K596" s="88">
        <f t="shared" si="201"/>
        <v>0</v>
      </c>
      <c r="L596" s="88">
        <f t="shared" si="201"/>
        <v>0</v>
      </c>
      <c r="M596" s="88">
        <f t="shared" si="201"/>
        <v>0</v>
      </c>
      <c r="N596" s="88">
        <f t="shared" si="201"/>
        <v>0</v>
      </c>
      <c r="O596" s="88">
        <f t="shared" si="201"/>
        <v>0</v>
      </c>
      <c r="P596" s="88">
        <f t="shared" si="201"/>
        <v>0</v>
      </c>
      <c r="Q596" s="88">
        <f t="shared" si="201"/>
        <v>0</v>
      </c>
    </row>
    <row r="597" spans="1:29">
      <c r="A597" t="s">
        <v>36</v>
      </c>
      <c r="B597" s="88">
        <f t="shared" ref="B597:Q597" si="202">B423*B365</f>
        <v>0</v>
      </c>
      <c r="C597" s="88">
        <f t="shared" si="202"/>
        <v>0</v>
      </c>
      <c r="D597" s="88">
        <f t="shared" si="202"/>
        <v>0</v>
      </c>
      <c r="E597" s="88">
        <f t="shared" si="202"/>
        <v>0</v>
      </c>
      <c r="F597" s="88">
        <f t="shared" si="202"/>
        <v>0</v>
      </c>
      <c r="G597" s="88">
        <f t="shared" si="202"/>
        <v>0</v>
      </c>
      <c r="H597" s="88">
        <f t="shared" si="202"/>
        <v>0</v>
      </c>
      <c r="I597" s="88">
        <f t="shared" si="202"/>
        <v>0</v>
      </c>
      <c r="J597" s="88">
        <f t="shared" si="202"/>
        <v>0</v>
      </c>
      <c r="K597" s="88">
        <f t="shared" si="202"/>
        <v>0</v>
      </c>
      <c r="L597" s="88">
        <f t="shared" si="202"/>
        <v>0</v>
      </c>
      <c r="M597" s="88">
        <f t="shared" si="202"/>
        <v>0</v>
      </c>
      <c r="N597" s="88">
        <f t="shared" si="202"/>
        <v>0</v>
      </c>
      <c r="O597" s="88">
        <f t="shared" si="202"/>
        <v>0</v>
      </c>
      <c r="P597" s="88">
        <f t="shared" si="202"/>
        <v>0</v>
      </c>
      <c r="Q597" s="88">
        <f t="shared" si="202"/>
        <v>0</v>
      </c>
    </row>
    <row r="598" spans="1:29">
      <c r="A598" t="s">
        <v>37</v>
      </c>
      <c r="B598" s="88">
        <f t="shared" ref="B598:Q598" si="203">B424*B366</f>
        <v>0</v>
      </c>
      <c r="C598" s="88">
        <f t="shared" si="203"/>
        <v>0</v>
      </c>
      <c r="D598" s="88">
        <f t="shared" si="203"/>
        <v>0</v>
      </c>
      <c r="E598" s="88">
        <f t="shared" si="203"/>
        <v>0</v>
      </c>
      <c r="F598" s="88">
        <f t="shared" si="203"/>
        <v>0</v>
      </c>
      <c r="G598" s="88">
        <f t="shared" si="203"/>
        <v>0</v>
      </c>
      <c r="H598" s="88">
        <f t="shared" si="203"/>
        <v>0</v>
      </c>
      <c r="I598" s="88">
        <f t="shared" si="203"/>
        <v>0</v>
      </c>
      <c r="J598" s="88">
        <f t="shared" si="203"/>
        <v>0</v>
      </c>
      <c r="K598" s="88">
        <f t="shared" si="203"/>
        <v>0</v>
      </c>
      <c r="L598" s="88">
        <f t="shared" si="203"/>
        <v>0</v>
      </c>
      <c r="M598" s="88">
        <f t="shared" si="203"/>
        <v>0</v>
      </c>
      <c r="N598" s="88">
        <f t="shared" si="203"/>
        <v>0</v>
      </c>
      <c r="O598" s="88">
        <f t="shared" si="203"/>
        <v>0</v>
      </c>
      <c r="P598" s="88">
        <f t="shared" si="203"/>
        <v>0</v>
      </c>
      <c r="Q598" s="88">
        <f t="shared" si="203"/>
        <v>0</v>
      </c>
    </row>
    <row r="599" spans="1:29">
      <c r="A599" t="s">
        <v>38</v>
      </c>
      <c r="B599" s="88">
        <f t="shared" ref="B599:Q599" si="204">B425*B367</f>
        <v>0</v>
      </c>
      <c r="C599" s="88">
        <f t="shared" si="204"/>
        <v>0</v>
      </c>
      <c r="D599" s="88">
        <f t="shared" si="204"/>
        <v>0</v>
      </c>
      <c r="E599" s="88">
        <f t="shared" si="204"/>
        <v>0</v>
      </c>
      <c r="F599" s="88">
        <f t="shared" si="204"/>
        <v>0</v>
      </c>
      <c r="G599" s="88">
        <f t="shared" si="204"/>
        <v>0</v>
      </c>
      <c r="H599" s="88">
        <f t="shared" si="204"/>
        <v>0</v>
      </c>
      <c r="I599" s="88">
        <f t="shared" si="204"/>
        <v>0</v>
      </c>
      <c r="J599" s="88">
        <f t="shared" si="204"/>
        <v>0</v>
      </c>
      <c r="K599" s="88">
        <f t="shared" si="204"/>
        <v>0</v>
      </c>
      <c r="L599" s="88">
        <f t="shared" si="204"/>
        <v>0</v>
      </c>
      <c r="M599" s="88">
        <f t="shared" si="204"/>
        <v>0</v>
      </c>
      <c r="N599" s="88">
        <f t="shared" si="204"/>
        <v>0</v>
      </c>
      <c r="O599" s="88">
        <f t="shared" si="204"/>
        <v>0</v>
      </c>
      <c r="P599" s="88">
        <f t="shared" si="204"/>
        <v>0</v>
      </c>
      <c r="Q599" s="88">
        <f t="shared" si="204"/>
        <v>0</v>
      </c>
    </row>
    <row r="600" spans="1:29">
      <c r="A600" t="s">
        <v>39</v>
      </c>
      <c r="B600" s="88">
        <f t="shared" ref="B600:Q600" si="205">B426*B368</f>
        <v>0</v>
      </c>
      <c r="C600" s="88">
        <f t="shared" si="205"/>
        <v>0</v>
      </c>
      <c r="D600" s="88">
        <f t="shared" si="205"/>
        <v>0</v>
      </c>
      <c r="E600" s="88">
        <f t="shared" si="205"/>
        <v>0</v>
      </c>
      <c r="F600" s="88">
        <f t="shared" si="205"/>
        <v>0</v>
      </c>
      <c r="G600" s="88">
        <f t="shared" si="205"/>
        <v>0</v>
      </c>
      <c r="H600" s="88">
        <f t="shared" si="205"/>
        <v>0</v>
      </c>
      <c r="I600" s="88">
        <f t="shared" si="205"/>
        <v>0</v>
      </c>
      <c r="J600" s="88">
        <f t="shared" si="205"/>
        <v>0</v>
      </c>
      <c r="K600" s="88">
        <f t="shared" si="205"/>
        <v>0</v>
      </c>
      <c r="L600" s="88">
        <f t="shared" si="205"/>
        <v>0</v>
      </c>
      <c r="M600" s="88">
        <f t="shared" si="205"/>
        <v>0</v>
      </c>
      <c r="N600" s="88">
        <f t="shared" si="205"/>
        <v>0</v>
      </c>
      <c r="O600" s="88">
        <f t="shared" si="205"/>
        <v>0</v>
      </c>
      <c r="P600" s="88">
        <f t="shared" si="205"/>
        <v>0</v>
      </c>
      <c r="Q600" s="88">
        <f t="shared" si="205"/>
        <v>0</v>
      </c>
    </row>
    <row r="601" spans="1:29">
      <c r="A601" t="s">
        <v>179</v>
      </c>
      <c r="B601" s="88">
        <f t="shared" ref="B601:Q601" si="206">B427*B369</f>
        <v>0</v>
      </c>
      <c r="C601" s="88">
        <f t="shared" si="206"/>
        <v>0</v>
      </c>
      <c r="D601" s="88">
        <f t="shared" si="206"/>
        <v>0</v>
      </c>
      <c r="E601" s="88">
        <f t="shared" si="206"/>
        <v>0</v>
      </c>
      <c r="F601" s="88">
        <f t="shared" si="206"/>
        <v>0</v>
      </c>
      <c r="G601" s="88">
        <f t="shared" si="206"/>
        <v>0</v>
      </c>
      <c r="H601" s="88">
        <f t="shared" si="206"/>
        <v>0</v>
      </c>
      <c r="I601" s="88">
        <f t="shared" si="206"/>
        <v>0</v>
      </c>
      <c r="J601" s="88">
        <f t="shared" si="206"/>
        <v>0</v>
      </c>
      <c r="K601" s="88">
        <f t="shared" si="206"/>
        <v>0</v>
      </c>
      <c r="L601" s="88">
        <f t="shared" si="206"/>
        <v>0</v>
      </c>
      <c r="M601" s="88">
        <f t="shared" si="206"/>
        <v>0</v>
      </c>
      <c r="N601" s="88">
        <f t="shared" si="206"/>
        <v>0</v>
      </c>
      <c r="O601" s="88">
        <f t="shared" si="206"/>
        <v>0</v>
      </c>
      <c r="P601" s="88">
        <f t="shared" si="206"/>
        <v>0</v>
      </c>
      <c r="Q601" s="88">
        <f t="shared" si="206"/>
        <v>0</v>
      </c>
    </row>
    <row r="602" spans="1:29">
      <c r="A602" t="s">
        <v>180</v>
      </c>
      <c r="B602" s="88">
        <f t="shared" ref="B602:Q602" si="207">B428*B370</f>
        <v>0</v>
      </c>
      <c r="C602" s="88">
        <f t="shared" si="207"/>
        <v>0</v>
      </c>
      <c r="D602" s="88">
        <f t="shared" si="207"/>
        <v>0</v>
      </c>
      <c r="E602" s="88">
        <f t="shared" si="207"/>
        <v>0</v>
      </c>
      <c r="F602" s="88">
        <f t="shared" si="207"/>
        <v>0</v>
      </c>
      <c r="G602" s="88">
        <f t="shared" si="207"/>
        <v>0</v>
      </c>
      <c r="H602" s="88">
        <f t="shared" si="207"/>
        <v>0</v>
      </c>
      <c r="I602" s="88">
        <f t="shared" si="207"/>
        <v>0</v>
      </c>
      <c r="J602" s="88">
        <f t="shared" si="207"/>
        <v>0</v>
      </c>
      <c r="K602" s="88">
        <f t="shared" si="207"/>
        <v>0</v>
      </c>
      <c r="L602" s="88">
        <f t="shared" si="207"/>
        <v>0</v>
      </c>
      <c r="M602" s="88">
        <f t="shared" si="207"/>
        <v>0</v>
      </c>
      <c r="N602" s="88">
        <f t="shared" si="207"/>
        <v>0</v>
      </c>
      <c r="O602" s="88">
        <f t="shared" si="207"/>
        <v>0</v>
      </c>
      <c r="P602" s="88">
        <f t="shared" si="207"/>
        <v>0</v>
      </c>
      <c r="Q602" s="88">
        <f t="shared" si="207"/>
        <v>0</v>
      </c>
    </row>
    <row r="603" spans="1:29">
      <c r="A603" t="s">
        <v>27</v>
      </c>
      <c r="B603" s="88">
        <f t="shared" ref="B603:Q603" si="208">B429*B371</f>
        <v>0</v>
      </c>
      <c r="C603" s="88">
        <f t="shared" si="208"/>
        <v>0</v>
      </c>
      <c r="D603" s="88">
        <f t="shared" si="208"/>
        <v>0</v>
      </c>
      <c r="E603" s="88">
        <f t="shared" si="208"/>
        <v>0</v>
      </c>
      <c r="F603" s="88">
        <f t="shared" si="208"/>
        <v>0</v>
      </c>
      <c r="G603" s="88">
        <f t="shared" si="208"/>
        <v>0</v>
      </c>
      <c r="H603" s="88">
        <f t="shared" si="208"/>
        <v>0</v>
      </c>
      <c r="I603" s="88">
        <f t="shared" si="208"/>
        <v>0</v>
      </c>
      <c r="J603" s="88">
        <f t="shared" si="208"/>
        <v>0</v>
      </c>
      <c r="K603" s="88">
        <f t="shared" si="208"/>
        <v>0</v>
      </c>
      <c r="L603" s="88">
        <f t="shared" si="208"/>
        <v>0</v>
      </c>
      <c r="M603" s="88">
        <f t="shared" si="208"/>
        <v>0</v>
      </c>
      <c r="N603" s="88">
        <f t="shared" si="208"/>
        <v>0</v>
      </c>
      <c r="O603" s="88">
        <f t="shared" si="208"/>
        <v>0</v>
      </c>
      <c r="P603" s="88">
        <f t="shared" si="208"/>
        <v>0</v>
      </c>
      <c r="Q603" s="88">
        <f t="shared" si="208"/>
        <v>0</v>
      </c>
    </row>
    <row r="606" spans="1:29" ht="21">
      <c r="A606" s="142" t="s">
        <v>168</v>
      </c>
    </row>
    <row r="607" spans="1:29">
      <c r="A607" s="129" t="s">
        <v>171</v>
      </c>
      <c r="M607" t="s">
        <v>181</v>
      </c>
    </row>
    <row r="608" spans="1:29">
      <c r="A608" s="128" t="s">
        <v>176</v>
      </c>
      <c r="G608" s="128" t="s">
        <v>170</v>
      </c>
      <c r="M608" t="s">
        <v>182</v>
      </c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 t="s">
        <v>178</v>
      </c>
      <c r="AB608" s="88"/>
      <c r="AC608" s="88" t="s">
        <v>142</v>
      </c>
    </row>
    <row r="609" spans="1:29" ht="18.75">
      <c r="A609" s="10" t="s">
        <v>41</v>
      </c>
      <c r="B609" s="10" t="s">
        <v>75</v>
      </c>
      <c r="C609" s="10" t="s">
        <v>75</v>
      </c>
      <c r="D609" s="41" t="s">
        <v>76</v>
      </c>
      <c r="E609" s="41" t="s">
        <v>76</v>
      </c>
      <c r="G609" s="41" t="s">
        <v>41</v>
      </c>
      <c r="H609" s="41" t="s">
        <v>169</v>
      </c>
      <c r="I609" s="41" t="s">
        <v>169</v>
      </c>
      <c r="J609" s="41" t="s">
        <v>169</v>
      </c>
      <c r="K609" s="41" t="s">
        <v>169</v>
      </c>
      <c r="N609" s="88" t="s">
        <v>28</v>
      </c>
      <c r="O609" s="88" t="s">
        <v>29</v>
      </c>
      <c r="P609" s="88" t="s">
        <v>30</v>
      </c>
      <c r="Q609" s="88" t="s">
        <v>31</v>
      </c>
      <c r="R609" s="88" t="s">
        <v>32</v>
      </c>
      <c r="S609" s="88" t="s">
        <v>33</v>
      </c>
      <c r="T609" s="88" t="s">
        <v>40</v>
      </c>
      <c r="U609" s="88" t="s">
        <v>34</v>
      </c>
      <c r="V609" s="88" t="s">
        <v>35</v>
      </c>
      <c r="W609" s="88" t="s">
        <v>36</v>
      </c>
      <c r="X609" s="88" t="s">
        <v>37</v>
      </c>
      <c r="Y609" s="88" t="s">
        <v>38</v>
      </c>
      <c r="Z609" s="88" t="s">
        <v>39</v>
      </c>
      <c r="AA609" s="88" t="s">
        <v>141</v>
      </c>
      <c r="AB609" s="88" t="s">
        <v>44</v>
      </c>
      <c r="AC609" s="88" t="s">
        <v>143</v>
      </c>
    </row>
    <row r="610" spans="1:29">
      <c r="A610" s="11" t="s">
        <v>1</v>
      </c>
      <c r="B610" s="48">
        <f>'3. Maankäytön muutos'!D11*B103+'3. Maankäytön muutos'!D12*Taustaluvut!B104</f>
        <v>0</v>
      </c>
      <c r="C610" s="48" t="str">
        <f>IF('2. Perustiedot'!$D$16&lt;&gt;"",('3. Maankäytön muutos'!$E11-'3. Maankäytön muutos'!$D$11)*Taustaluvut!$B$131+('3. Maankäytön muutos'!$E12-'3. Maankäytön muutos'!$D$12)*Taustaluvut!$B$132,"")</f>
        <v/>
      </c>
      <c r="D610" s="48" t="str">
        <f>IF('2. Perustiedot'!$D$17&lt;&gt;"",('3. Maankäytön muutos'!$F11-'3. Maankäytön muutos'!$D$11)*Taustaluvut!$B$131+('3. Maankäytön muutos'!$F12-'3. Maankäytön muutos'!$D$12)*Taustaluvut!$B$132,"")</f>
        <v/>
      </c>
      <c r="E610" s="48" t="str">
        <f>IF('2. Perustiedot'!$D$18&lt;&gt;"",('3. Maankäytön muutos'!$G11-'3. Maankäytön muutos'!$D$11)*Taustaluvut!$B$131+('3. Maankäytön muutos'!$G12-'3. Maankäytön muutos'!$D$12)*Taustaluvut!$B$132,"")</f>
        <v/>
      </c>
      <c r="G610" s="130" t="s">
        <v>1</v>
      </c>
      <c r="H610" s="48" t="str">
        <f>IF($M610&lt;&gt;"",SUM($V610:$AA610),"")</f>
        <v/>
      </c>
      <c r="I610" s="48" t="str">
        <f>IF($M614&lt;&gt;"",SUM($V614:$AA614),"")</f>
        <v/>
      </c>
      <c r="J610" s="48" t="str">
        <f>IF($M615&lt;&gt;"",SUM($V615:$AA615),"")</f>
        <v/>
      </c>
      <c r="K610" s="48" t="str">
        <f>IF($M616&lt;&gt;"",SUM($V616:$AA616),"")</f>
        <v/>
      </c>
      <c r="M610" t="str">
        <f>IF('2. Perustiedot'!$D$16&lt;&gt;"",'2. Perustiedot'!$D$16,"")</f>
        <v/>
      </c>
      <c r="N610">
        <f>'3. Maankäytön muutos'!$D$63*Taustaluvut!$B$112</f>
        <v>0</v>
      </c>
      <c r="O610">
        <f>'3. Maankäytön muutos'!$D$64*Taustaluvut!$B$113</f>
        <v>0</v>
      </c>
      <c r="P610">
        <f>'3. Maankäytön muutos'!$D$65*Taustaluvut!$B$114</f>
        <v>0</v>
      </c>
      <c r="Q610">
        <f>'3. Maankäytön muutos'!$D$66*Taustaluvut!$B$115</f>
        <v>0</v>
      </c>
      <c r="R610">
        <f>'3. Maankäytön muutos'!$D$67*Taustaluvut!$B$116</f>
        <v>0</v>
      </c>
      <c r="S610">
        <f>'3. Maankäytön muutos'!$D$68*Taustaluvut!$B$117</f>
        <v>0</v>
      </c>
      <c r="T610">
        <f>'3. Maankäytön muutos'!$D$69*Taustaluvut!$B$118</f>
        <v>0</v>
      </c>
      <c r="U610">
        <f>'3. Maankäytön muutos'!$D$70*Taustaluvut!$B$119</f>
        <v>0</v>
      </c>
      <c r="V610">
        <f>'3. Maankäytön muutos'!$D$71*Taustaluvut!$B$120</f>
        <v>0</v>
      </c>
      <c r="W610">
        <f>'3. Maankäytön muutos'!$D$72*Taustaluvut!$B$121</f>
        <v>0</v>
      </c>
      <c r="X610">
        <f>'3. Maankäytön muutos'!$D$73*Taustaluvut!$B$122</f>
        <v>0</v>
      </c>
      <c r="Y610">
        <f>'3. Maankäytön muutos'!$D$74*Taustaluvut!$B$123</f>
        <v>0</v>
      </c>
      <c r="Z610">
        <f>'3. Maankäytön muutos'!$D$75*Taustaluvut!$B$124</f>
        <v>0</v>
      </c>
      <c r="AA610">
        <f>'3. Maankäytön muutos'!$D$77*Taustaluvut!$B$125</f>
        <v>0</v>
      </c>
      <c r="AB610">
        <f>'3. Maankäytön muutos'!$D$78*Taustaluvut!$B$126</f>
        <v>0</v>
      </c>
      <c r="AC610">
        <f>'3. Maankäytön muutos'!$D$79*Taustaluvut!$B$127</f>
        <v>0</v>
      </c>
    </row>
    <row r="611" spans="1:29">
      <c r="A611" s="11" t="s">
        <v>44</v>
      </c>
      <c r="B611" s="48">
        <f>'3. Maankäytön muutos'!D13*B105+'3. Maankäytön muutos'!D14*Taustaluvut!B106</f>
        <v>0</v>
      </c>
      <c r="C611" s="48" t="str">
        <f>IF('2. Perustiedot'!$D$16&lt;&gt;"",('3. Maankäytön muutos'!$E13-'3. Maankäytön muutos'!$D$13)*Taustaluvut!$B$133+('3. Maankäytön muutos'!$E14-'3. Maankäytön muutos'!$D$14)*Taustaluvut!$B$134,"")</f>
        <v/>
      </c>
      <c r="D611" s="48" t="str">
        <f>IF('2. Perustiedot'!$D$17&lt;&gt;"",('3. Maankäytön muutos'!$F13-'3. Maankäytön muutos'!$D$13)*Taustaluvut!$B$133+('3. Maankäytön muutos'!$F14-'3. Maankäytön muutos'!$D$14)*Taustaluvut!$B$134,"")</f>
        <v/>
      </c>
      <c r="E611" s="48" t="str">
        <f>IF('2. Perustiedot'!$D$18&lt;&gt;"",('3. Maankäytön muutos'!$G13-'3. Maankäytön muutos'!$D$13)*Taustaluvut!$B$133+('3. Maankäytön muutos'!$G14-'3. Maankäytön muutos'!$D$14)*Taustaluvut!$B$134,"")</f>
        <v/>
      </c>
      <c r="G611" s="130" t="s">
        <v>44</v>
      </c>
      <c r="H611" s="48" t="str">
        <f>IF($M610&lt;&gt;"",SUM($Q610,$AB610),"")</f>
        <v/>
      </c>
      <c r="I611" s="48" t="str">
        <f>IF($M614&lt;&gt;"",SUM($Q614,$AB614),"")</f>
        <v/>
      </c>
      <c r="J611" s="48" t="str">
        <f>IF($M615&lt;&gt;"",SUM($Q615,$AB615),"")</f>
        <v/>
      </c>
      <c r="K611" s="48" t="str">
        <f>IF($M616&lt;&gt;"",SUM($Q616,$AB616),"")</f>
        <v/>
      </c>
    </row>
    <row r="612" spans="1:29">
      <c r="A612" s="11" t="s">
        <v>47</v>
      </c>
      <c r="B612" s="48">
        <f>'3. Maankäytön muutos'!D15*B107</f>
        <v>0</v>
      </c>
      <c r="C612" s="48" t="str">
        <f>IF('2. Perustiedot'!$D$16&lt;&gt;"",('3. Maankäytön muutos'!$E15-'3. Maankäytön muutos'!$D$15)*Taustaluvut!$B$135,"")</f>
        <v/>
      </c>
      <c r="D612" s="48" t="str">
        <f>IF('2. Perustiedot'!$D$17&lt;&gt;"",('3. Maankäytön muutos'!$F15-'3. Maankäytön muutos'!$D$15)*Taustaluvut!$B$135,"")</f>
        <v/>
      </c>
      <c r="E612" s="48" t="str">
        <f>IF('2. Perustiedot'!$D$18&lt;&gt;"",('3. Maankäytön muutos'!$G15-'3. Maankäytön muutos'!$D$15)*Taustaluvut!$B$135,"")</f>
        <v/>
      </c>
      <c r="G612" s="130" t="s">
        <v>47</v>
      </c>
      <c r="H612" s="48" t="str">
        <f>IF($M610&lt;&gt;"",SUM($R610:$U610),"")</f>
        <v/>
      </c>
      <c r="I612" s="48" t="str">
        <f>IF($M614&lt;&gt;"",SUM($R614:$U614),"")</f>
        <v/>
      </c>
      <c r="J612" s="48" t="str">
        <f>IF($M615&lt;&gt;"",SUM($R615:$U615),"")</f>
        <v/>
      </c>
      <c r="K612" s="48" t="str">
        <f>IF($M616&lt;&gt;"",SUM($R616:$U616),"")</f>
        <v/>
      </c>
      <c r="M612" t="s">
        <v>177</v>
      </c>
      <c r="AA612" t="s">
        <v>178</v>
      </c>
      <c r="AC612" t="s">
        <v>142</v>
      </c>
    </row>
    <row r="613" spans="1:29">
      <c r="A613" s="11" t="s">
        <v>46</v>
      </c>
      <c r="B613" s="48">
        <f>'3. Maankäytön muutos'!D16*B108</f>
        <v>0</v>
      </c>
      <c r="C613" s="48" t="str">
        <f>IF('2. Perustiedot'!$D$16&lt;&gt;"",('3. Maankäytön muutos'!$E16-'3. Maankäytön muutos'!$D$16)*Taustaluvut!$B$136,"")</f>
        <v/>
      </c>
      <c r="D613" s="48" t="str">
        <f>IF('2. Perustiedot'!$D$17&lt;&gt;"",('3. Maankäytön muutos'!$F16-'3. Maankäytön muutos'!$D$16)*Taustaluvut!$B$136,"")</f>
        <v/>
      </c>
      <c r="E613" s="48" t="str">
        <f>IF('2. Perustiedot'!$D$18&lt;&gt;"",('3. Maankäytön muutos'!$G16-'3. Maankäytön muutos'!$D$16)*Taustaluvut!$B$136,"")</f>
        <v/>
      </c>
      <c r="G613" s="130" t="s">
        <v>46</v>
      </c>
      <c r="H613" s="48" t="str">
        <f>IF($M610&lt;&gt;"",SUM($N610:$P610),"")</f>
        <v/>
      </c>
      <c r="I613" s="48" t="str">
        <f>IF($M614&lt;&gt;"",SUM($N614:$P614),"")</f>
        <v/>
      </c>
      <c r="J613" s="48" t="str">
        <f>IF($M615&lt;&gt;"",SUM($N615:$P615),"")</f>
        <v/>
      </c>
      <c r="K613" s="48" t="str">
        <f>IF($M616&lt;&gt;"",SUM($N616:$P616),"")</f>
        <v/>
      </c>
      <c r="N613" t="s">
        <v>28</v>
      </c>
      <c r="O613" t="s">
        <v>29</v>
      </c>
      <c r="P613" t="s">
        <v>30</v>
      </c>
      <c r="Q613" t="s">
        <v>31</v>
      </c>
      <c r="R613" t="s">
        <v>32</v>
      </c>
      <c r="S613" t="s">
        <v>33</v>
      </c>
      <c r="T613" t="s">
        <v>40</v>
      </c>
      <c r="U613" t="s">
        <v>34</v>
      </c>
      <c r="V613" t="s">
        <v>35</v>
      </c>
      <c r="W613" t="s">
        <v>36</v>
      </c>
      <c r="X613" t="s">
        <v>37</v>
      </c>
      <c r="Y613" t="s">
        <v>38</v>
      </c>
      <c r="Z613" t="s">
        <v>39</v>
      </c>
      <c r="AA613" t="s">
        <v>141</v>
      </c>
      <c r="AB613" t="s">
        <v>44</v>
      </c>
      <c r="AC613" t="s">
        <v>143</v>
      </c>
    </row>
    <row r="614" spans="1:29">
      <c r="A614" s="11" t="s">
        <v>27</v>
      </c>
      <c r="B614" s="48">
        <f>'3. Maankäytön muutos'!D17*B109</f>
        <v>0</v>
      </c>
      <c r="C614" s="48" t="str">
        <f>IF('2. Perustiedot'!$D$16&lt;&gt;"",('3. Maankäytön muutos'!$E17-'3. Maankäytön muutos'!$D$17)*Taustaluvut!$B$137,"")</f>
        <v/>
      </c>
      <c r="D614" s="48" t="str">
        <f>IF('2. Perustiedot'!$D$17&lt;&gt;"",('3. Maankäytön muutos'!$F17-'3. Maankäytön muutos'!$D$17)*Taustaluvut!$B$137,"")</f>
        <v/>
      </c>
      <c r="E614" s="48" t="str">
        <f>IF('2. Perustiedot'!$D$18&lt;&gt;"",('3. Maankäytön muutos'!$G17-'3. Maankäytön muutos'!$D$17)*Taustaluvut!$B$137,"")</f>
        <v/>
      </c>
      <c r="G614" s="130" t="s">
        <v>27</v>
      </c>
      <c r="H614" s="48" t="str">
        <f>IF($M610&lt;&gt;"",$AC610,"")</f>
        <v/>
      </c>
      <c r="I614" s="48" t="str">
        <f>IF($M614&lt;&gt;"",$AC614,"")</f>
        <v/>
      </c>
      <c r="J614" s="48" t="str">
        <f>IF($M615&lt;&gt;"",$AC615,"")</f>
        <v/>
      </c>
      <c r="K614" s="48" t="str">
        <f>IF($M616&lt;&gt;"",$AC616,"")</f>
        <v/>
      </c>
      <c r="M614" t="str">
        <f>IF('2. Perustiedot'!$D$16&lt;&gt;"",'2. Perustiedot'!$D$16,"")</f>
        <v/>
      </c>
      <c r="N614">
        <f>(SUM('3. Maankäytön muutos'!E63:E75,'3. Maankäytön muutos'!E79)-'3. Maankäytön muutos'!$D$63)*Taustaluvut!$B$140</f>
        <v>0</v>
      </c>
      <c r="O614">
        <f>(SUM('3. Maankäytön muutos'!F63:F75,'3. Maankäytön muutos'!F79)-'3. Maankäytön muutos'!$D$64)*Taustaluvut!$B$141</f>
        <v>0</v>
      </c>
      <c r="P614">
        <f>(SUM('3. Maankäytön muutos'!G63:G75,'3. Maankäytön muutos'!G79)-'3. Maankäytön muutos'!$D$65)*Taustaluvut!$B$142</f>
        <v>0</v>
      </c>
      <c r="Q614">
        <f>(SUM('3. Maankäytön muutos'!H63:H75,'3. Maankäytön muutos'!H79)-'3. Maankäytön muutos'!$D$66)*Taustaluvut!$B$143</f>
        <v>0</v>
      </c>
      <c r="R614">
        <f>(SUM('3. Maankäytön muutos'!I63:I75,'3. Maankäytön muutos'!I79)-'3. Maankäytön muutos'!$D$67)*Taustaluvut!$B$144</f>
        <v>0</v>
      </c>
      <c r="S614">
        <f>(SUM('3. Maankäytön muutos'!J63:J75,'3. Maankäytön muutos'!J79)-'3. Maankäytön muutos'!$D$68)*Taustaluvut!$B$145</f>
        <v>0</v>
      </c>
      <c r="T614">
        <f>(SUM('3. Maankäytön muutos'!K63:K75,'3. Maankäytön muutos'!K79)-'3. Maankäytön muutos'!$D$69)*Taustaluvut!$B$146</f>
        <v>0</v>
      </c>
      <c r="U614">
        <f>(SUM('3. Maankäytön muutos'!L63:L75,'3. Maankäytön muutos'!L79)-'3. Maankäytön muutos'!$D$70)*Taustaluvut!$B$147</f>
        <v>0</v>
      </c>
      <c r="V614">
        <f>(SUM('3. Maankäytön muutos'!M63:M75,'3. Maankäytön muutos'!M79)-'3. Maankäytön muutos'!$D$71)*Taustaluvut!$B$148</f>
        <v>0</v>
      </c>
      <c r="W614">
        <f>(SUM('3. Maankäytön muutos'!N63:N75,'3. Maankäytön muutos'!N79)-'3. Maankäytön muutos'!$D$72)*Taustaluvut!$B$149</f>
        <v>0</v>
      </c>
      <c r="X614">
        <f>(SUM('3. Maankäytön muutos'!O63:O75,'3. Maankäytön muutos'!O79)-'3. Maankäytön muutos'!$D$73)*Taustaluvut!$B$150</f>
        <v>0</v>
      </c>
      <c r="Y614">
        <f>(SUM('3. Maankäytön muutos'!P63:P75,'3. Maankäytön muutos'!P79)-'3. Maankäytön muutos'!$D$74)*Taustaluvut!$B$151</f>
        <v>0</v>
      </c>
      <c r="Z614">
        <f>(SUM('3. Maankäytön muutos'!Q63:Q75,'3. Maankäytön muutos'!Q79)-'3. Maankäytön muutos'!$D$75)*Taustaluvut!$B$152</f>
        <v>0</v>
      </c>
      <c r="AA614">
        <f>(SUM('3. Maankäytön muutos'!R63:R75,'3. Maankäytön muutos'!R79)-'3. Maankäytön muutos'!$D$77)*Taustaluvut!$B$153</f>
        <v>0</v>
      </c>
      <c r="AB614">
        <f>(SUM('3. Maankäytön muutos'!S63:S75,'3. Maankäytön muutos'!S79)-'3. Maankäytön muutos'!$D$78)*Taustaluvut!$B$154</f>
        <v>0</v>
      </c>
      <c r="AC614">
        <f>(SUM('3. Maankäytön muutos'!T63:T75,'3. Maankäytön muutos'!T79)-'3. Maankäytön muutos'!$D$79)*Taustaluvut!$B$155</f>
        <v>0</v>
      </c>
    </row>
    <row r="615" spans="1:29">
      <c r="A615" s="11"/>
      <c r="B615" s="11"/>
      <c r="C615" s="49"/>
      <c r="D615" s="49"/>
      <c r="E615" s="49"/>
      <c r="G615" s="130"/>
      <c r="H615" s="130"/>
      <c r="I615" s="131"/>
      <c r="J615" s="131"/>
      <c r="K615" s="131"/>
      <c r="M615" t="str">
        <f>IF('2. Perustiedot'!$D$17&lt;&gt;"",'2. Perustiedot'!$D$17,"")</f>
        <v/>
      </c>
      <c r="N615">
        <f>(SUM('3. Maankäytön muutos'!E84:E96,'3. Maankäytön muutos'!E100)-'3. Maankäytön muutos'!$D$63)*Taustaluvut!$B$140</f>
        <v>0</v>
      </c>
      <c r="O615">
        <f>(SUM('3. Maankäytön muutos'!F84:F96,'3. Maankäytön muutos'!F100)-'3. Maankäytön muutos'!$D$64)*Taustaluvut!$B$141</f>
        <v>0</v>
      </c>
      <c r="P615">
        <f>(SUM('3. Maankäytön muutos'!G84:G96,'3. Maankäytön muutos'!G100)-'3. Maankäytön muutos'!$D$65)*Taustaluvut!$B$142</f>
        <v>0</v>
      </c>
      <c r="Q615">
        <f>(SUM('3. Maankäytön muutos'!H84:H96,'3. Maankäytön muutos'!H100)-'3. Maankäytön muutos'!$D$66)*Taustaluvut!$B$143</f>
        <v>0</v>
      </c>
      <c r="R615">
        <f>(SUM('3. Maankäytön muutos'!I84:I96,'3. Maankäytön muutos'!I100)-'3. Maankäytön muutos'!$D$67)*Taustaluvut!$B$144</f>
        <v>0</v>
      </c>
      <c r="S615">
        <f>(SUM('3. Maankäytön muutos'!J84:J96,'3. Maankäytön muutos'!J100)-'3. Maankäytön muutos'!$D$68)*Taustaluvut!$B$145</f>
        <v>0</v>
      </c>
      <c r="T615">
        <f>(SUM('3. Maankäytön muutos'!K84:K96,'3. Maankäytön muutos'!K100)-'3. Maankäytön muutos'!$D$69)*Taustaluvut!$B$146</f>
        <v>0</v>
      </c>
      <c r="U615">
        <f>(SUM('3. Maankäytön muutos'!L84:L96,'3. Maankäytön muutos'!L100)-'3. Maankäytön muutos'!$D$70)*Taustaluvut!$B$147</f>
        <v>0</v>
      </c>
      <c r="V615">
        <f>(SUM('3. Maankäytön muutos'!M84:M96,'3. Maankäytön muutos'!M100)-'3. Maankäytön muutos'!$D$71)*Taustaluvut!$B$148</f>
        <v>0</v>
      </c>
      <c r="W615">
        <f>(SUM('3. Maankäytön muutos'!N84:N96,'3. Maankäytön muutos'!N100)-'3. Maankäytön muutos'!$D$72)*Taustaluvut!$B$149</f>
        <v>0</v>
      </c>
      <c r="X615">
        <f>(SUM('3. Maankäytön muutos'!O84:O96,'3. Maankäytön muutos'!O100)-'3. Maankäytön muutos'!$D$73)*Taustaluvut!$B$150</f>
        <v>0</v>
      </c>
      <c r="Y615">
        <f>(SUM('3. Maankäytön muutos'!P84:P96,'3. Maankäytön muutos'!P100)-'3. Maankäytön muutos'!$D$74)*Taustaluvut!$B$151</f>
        <v>0</v>
      </c>
      <c r="Z615">
        <f>(SUM('3. Maankäytön muutos'!Q84:Q96,'3. Maankäytön muutos'!Q100)-'3. Maankäytön muutos'!$D$75)*Taustaluvut!$B$152</f>
        <v>0</v>
      </c>
      <c r="AA615">
        <f>(SUM('3. Maankäytön muutos'!R84:R96,'3. Maankäytön muutos'!R100)-'3. Maankäytön muutos'!$D$77)*Taustaluvut!$B$153</f>
        <v>0</v>
      </c>
      <c r="AB615">
        <f>(SUM('3. Maankäytön muutos'!S84:S96,'3. Maankäytön muutos'!S100)-'3. Maankäytön muutos'!$D$78)*Taustaluvut!$B$154</f>
        <v>0</v>
      </c>
      <c r="AC615">
        <f>(SUM('3. Maankäytön muutos'!T84:T96,'3. Maankäytön muutos'!T100)-'3. Maankäytön muutos'!$D$79)*Taustaluvut!$B$155</f>
        <v>0</v>
      </c>
    </row>
    <row r="616" spans="1:29">
      <c r="A616" s="11" t="s">
        <v>42</v>
      </c>
      <c r="B616" s="48">
        <f>Taustaluvut!$B$135/10000*('4. Rakenteet'!$D$9*0.25+'4. Rakenteet'!$D$10*0.8+'4. Rakenteet'!$D$11)</f>
        <v>0</v>
      </c>
      <c r="C616" s="48" t="str">
        <f>IF('2. Perustiedot'!$D$16&lt;&gt;"",Taustaluvut!$B$135/10000*(('4. Rakenteet'!$E$9-'4. Rakenteet'!$D$9)*0.25+('4. Rakenteet'!$E$10-'4. Rakenteet'!$D$10)*0.8+('4. Rakenteet'!$E$11-'4. Rakenteet'!$D$11)),"")</f>
        <v/>
      </c>
      <c r="D616" s="48" t="str">
        <f>IF('2. Perustiedot'!$D$17&lt;&gt;"",Taustaluvut!$B$135/10000*(('4. Rakenteet'!$F$9-'4. Rakenteet'!$D$9)*0.25+('4. Rakenteet'!$F$10-'4. Rakenteet'!$D$10)*0.8+('4. Rakenteet'!$F$11-'4. Rakenteet'!$D$11)),"")</f>
        <v/>
      </c>
      <c r="E616" s="48" t="str">
        <f>IF('2. Perustiedot'!$D$18&lt;&gt;"",Taustaluvut!$B$135/10000*(('4. Rakenteet'!$G$9-'4. Rakenteet'!$D$9)*0.25+('4. Rakenteet'!$G$10-'4. Rakenteet'!$D$10)*0.8+('4. Rakenteet'!$G$11-'4. Rakenteet'!$D$11)),"")</f>
        <v/>
      </c>
      <c r="G616" s="130" t="s">
        <v>42</v>
      </c>
      <c r="H616" s="48">
        <f>Taustaluvut!$B$135/10000*('4. Rakenteet'!$D$9*0.25+'4. Rakenteet'!$D$10*0.8+'4. Rakenteet'!$D$11)</f>
        <v>0</v>
      </c>
      <c r="I616" s="48" t="str">
        <f>IF('2. Perustiedot'!$D$16&lt;&gt;"",Taustaluvut!$B$135/10000*(('4. Rakenteet'!$E$9-'4. Rakenteet'!$D$9)*0.25+('4. Rakenteet'!$E$10-'4. Rakenteet'!$D$10)*0.8+('4. Rakenteet'!$E$11-'4. Rakenteet'!$D$11)),"")</f>
        <v/>
      </c>
      <c r="J616" s="48" t="str">
        <f>IF('2. Perustiedot'!$D$17&lt;&gt;"",Taustaluvut!$B$135/10000*(('4. Rakenteet'!$F$9-'4. Rakenteet'!$D$9)*0.25+('4. Rakenteet'!$F$10-'4. Rakenteet'!$D$10)*0.8+('4. Rakenteet'!$F$11-'4. Rakenteet'!$D$11)),"")</f>
        <v/>
      </c>
      <c r="K616" s="48" t="str">
        <f>IF('2. Perustiedot'!$D$18&lt;&gt;"",Taustaluvut!$B$135/10000*(('4. Rakenteet'!$G$9-'4. Rakenteet'!$D$9)*0.25+('4. Rakenteet'!$G$10-'4. Rakenteet'!$D$10)*0.8+('4. Rakenteet'!$G$11-'4. Rakenteet'!$D$11)),"")</f>
        <v/>
      </c>
      <c r="M616" t="str">
        <f>IF('2. Perustiedot'!$D$18&lt;&gt;"",'2. Perustiedot'!$D$18,"")</f>
        <v/>
      </c>
      <c r="N616">
        <f>(SUM('3. Maankäytön muutos'!E105:E117,'3. Maankäytön muutos'!E121)-'3. Maankäytön muutos'!$D$63)*Taustaluvut!$B$140</f>
        <v>0</v>
      </c>
      <c r="O616">
        <f>(SUM('3. Maankäytön muutos'!F105:F117,'3. Maankäytön muutos'!F121)-'3. Maankäytön muutos'!$D$64)*Taustaluvut!$B$141</f>
        <v>0</v>
      </c>
      <c r="P616">
        <f>(SUM('3. Maankäytön muutos'!G105:G117,'3. Maankäytön muutos'!G121)-'3. Maankäytön muutos'!$D$65)*Taustaluvut!$B$142</f>
        <v>0</v>
      </c>
      <c r="Q616">
        <f>(SUM('3. Maankäytön muutos'!H105:H117,'3. Maankäytön muutos'!H121)-'3. Maankäytön muutos'!$D$66)*Taustaluvut!$B$143</f>
        <v>0</v>
      </c>
      <c r="R616">
        <f>(SUM('3. Maankäytön muutos'!I105:I117,'3. Maankäytön muutos'!I121)-'3. Maankäytön muutos'!$D$67)*Taustaluvut!$B$144</f>
        <v>0</v>
      </c>
      <c r="S616">
        <f>(SUM('3. Maankäytön muutos'!J105:J117,'3. Maankäytön muutos'!J121)-'3. Maankäytön muutos'!$D$68)*Taustaluvut!$B$145</f>
        <v>0</v>
      </c>
      <c r="T616">
        <f>(SUM('3. Maankäytön muutos'!K105:K117,'3. Maankäytön muutos'!K121)-'3. Maankäytön muutos'!$D$69)*Taustaluvut!$B$146</f>
        <v>0</v>
      </c>
      <c r="U616">
        <f>(SUM('3. Maankäytön muutos'!L105:L117,'3. Maankäytön muutos'!L121)-'3. Maankäytön muutos'!$D$70)*Taustaluvut!$B$147</f>
        <v>0</v>
      </c>
      <c r="V616">
        <f>(SUM('3. Maankäytön muutos'!M105:M117,'3. Maankäytön muutos'!M121)-'3. Maankäytön muutos'!$D$71)*Taustaluvut!$B$148</f>
        <v>0</v>
      </c>
      <c r="W616">
        <f>(SUM('3. Maankäytön muutos'!N105:N117,'3. Maankäytön muutos'!N121)-'3. Maankäytön muutos'!$D$72)*Taustaluvut!$B$149</f>
        <v>0</v>
      </c>
      <c r="X616">
        <f>(SUM('3. Maankäytön muutos'!O105:O117,'3. Maankäytön muutos'!O121)-'3. Maankäytön muutos'!$D$73)*Taustaluvut!$B$150</f>
        <v>0</v>
      </c>
      <c r="Y616">
        <f>(SUM('3. Maankäytön muutos'!P105:P117,'3. Maankäytön muutos'!P121)-'3. Maankäytön muutos'!$D$74)*Taustaluvut!$B$151</f>
        <v>0</v>
      </c>
      <c r="Z616">
        <f>(SUM('3. Maankäytön muutos'!Q105:Q117,'3. Maankäytön muutos'!Q121)-'3. Maankäytön muutos'!$D$75)*Taustaluvut!$B$152</f>
        <v>0</v>
      </c>
      <c r="AA616">
        <f>(SUM('3. Maankäytön muutos'!R105:R117,'3. Maankäytön muutos'!R121)-'3. Maankäytön muutos'!$D$77)*Taustaluvut!$B$153</f>
        <v>0</v>
      </c>
      <c r="AB616">
        <f>(SUM('3. Maankäytön muutos'!S105:S117,'3. Maankäytön muutos'!S121)-'3. Maankäytön muutos'!$D$78)*Taustaluvut!$B$154</f>
        <v>0</v>
      </c>
      <c r="AC616">
        <f>(SUM('3. Maankäytön muutos'!T105:T117,'3. Maankäytön muutos'!T121)-'3. Maankäytön muutos'!$D$79)*Taustaluvut!$B$155</f>
        <v>0</v>
      </c>
    </row>
    <row r="617" spans="1:29">
      <c r="A617" s="10" t="s">
        <v>60</v>
      </c>
      <c r="B617" s="50">
        <f>SUM(B610:B614)+B616</f>
        <v>0</v>
      </c>
      <c r="C617" s="50" t="str">
        <f>IF('2. Perustiedot'!$D$16&lt;&gt;"",SUM(C610:C614)+C616,"")</f>
        <v/>
      </c>
      <c r="D617" s="50" t="str">
        <f>IF('2. Perustiedot'!$D$17&lt;&gt;"",SUM(D610:D614)+D616,"")</f>
        <v/>
      </c>
      <c r="E617" s="50" t="str">
        <f>IF('2. Perustiedot'!$D$18&lt;&gt;"",SUM(E610:E614)+E616,"")</f>
        <v/>
      </c>
      <c r="G617" s="41" t="s">
        <v>60</v>
      </c>
      <c r="H617" s="50">
        <f>SUM(H610:H614)+H616</f>
        <v>0</v>
      </c>
      <c r="I617" s="50" t="str">
        <f>IF('2. Perustiedot'!$D$16&lt;&gt;"",SUM(I610:I614)+I616,"")</f>
        <v/>
      </c>
      <c r="J617" s="50" t="str">
        <f>IF('2. Perustiedot'!$D$17&lt;&gt;"",SUM(J610:J614)+J616,"")</f>
        <v/>
      </c>
      <c r="K617" s="50" t="str">
        <f>IF('2. Perustiedot'!$D$18&lt;&gt;"",SUM(K610:K614)+K616,"")</f>
        <v/>
      </c>
    </row>
    <row r="618" spans="1:29">
      <c r="A618" s="11"/>
      <c r="B618" s="11"/>
      <c r="C618" s="49"/>
      <c r="D618" s="49"/>
      <c r="E618" s="49"/>
      <c r="G618" s="130"/>
      <c r="H618" s="130"/>
      <c r="I618" s="131"/>
      <c r="J618" s="131"/>
      <c r="K618" s="131"/>
      <c r="M618" t="s">
        <v>183</v>
      </c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 t="s">
        <v>178</v>
      </c>
      <c r="AB618" s="88"/>
      <c r="AC618" s="88" t="s">
        <v>142</v>
      </c>
    </row>
    <row r="619" spans="1:29">
      <c r="A619" s="10" t="s">
        <v>25</v>
      </c>
      <c r="B619" s="10"/>
      <c r="C619" s="51"/>
      <c r="D619" s="49"/>
      <c r="E619" s="49"/>
      <c r="G619" s="41" t="s">
        <v>25</v>
      </c>
      <c r="H619" s="41"/>
      <c r="I619" s="132"/>
      <c r="J619" s="131"/>
      <c r="K619" s="131"/>
      <c r="N619" s="88" t="s">
        <v>28</v>
      </c>
      <c r="O619" s="88" t="s">
        <v>29</v>
      </c>
      <c r="P619" s="88" t="s">
        <v>30</v>
      </c>
      <c r="Q619" s="88" t="s">
        <v>31</v>
      </c>
      <c r="R619" s="88" t="s">
        <v>32</v>
      </c>
      <c r="S619" s="88" t="s">
        <v>33</v>
      </c>
      <c r="T619" s="88" t="s">
        <v>40</v>
      </c>
      <c r="U619" s="88" t="s">
        <v>34</v>
      </c>
      <c r="V619" s="88" t="s">
        <v>35</v>
      </c>
      <c r="W619" s="88" t="s">
        <v>36</v>
      </c>
      <c r="X619" s="88" t="s">
        <v>37</v>
      </c>
      <c r="Y619" s="88" t="s">
        <v>38</v>
      </c>
      <c r="Z619" s="88" t="s">
        <v>39</v>
      </c>
      <c r="AA619" s="88" t="s">
        <v>141</v>
      </c>
      <c r="AB619" s="88" t="s">
        <v>44</v>
      </c>
      <c r="AC619" s="88" t="s">
        <v>143</v>
      </c>
    </row>
    <row r="620" spans="1:29">
      <c r="A620" s="11" t="s">
        <v>1</v>
      </c>
      <c r="B620" s="48">
        <f>'3. Maankäytön muutos'!D11*C103+'3. Maankäytön muutos'!D12*Taustaluvut!C104</f>
        <v>0</v>
      </c>
      <c r="C620" s="48" t="str">
        <f>IF('2. Perustiedot'!$D$16&lt;&gt;"",('3. Maankäytön muutos'!E$11-'3. Maankäytön muutos'!$D$11)*Taustaluvut!$C$131+('3. Maankäytön muutos'!E$12-'3. Maankäytön muutos'!$D$12)*Taustaluvut!$C$132,"")</f>
        <v/>
      </c>
      <c r="D620" s="48" t="str">
        <f>IF('2. Perustiedot'!$D$17&lt;&gt;"",('3. Maankäytön muutos'!F$11-'3. Maankäytön muutos'!$D$11)*Taustaluvut!$C$131+('3. Maankäytön muutos'!F$12-'3. Maankäytön muutos'!$D$12)*Taustaluvut!$C$132,"")</f>
        <v/>
      </c>
      <c r="E620" s="48" t="str">
        <f>IF('2. Perustiedot'!$D$18&lt;&gt;"",('3. Maankäytön muutos'!G$11-'3. Maankäytön muutos'!$D$11)*Taustaluvut!$C$131+('3. Maankäytön muutos'!G$12-'3. Maankäytön muutos'!$D$12)*Taustaluvut!$C$132,"")</f>
        <v/>
      </c>
      <c r="G620" s="130" t="s">
        <v>1</v>
      </c>
      <c r="H620" s="48" t="str">
        <f>IF($M620&lt;&gt;"",SUM($V620:$AA620),"")</f>
        <v/>
      </c>
      <c r="I620" s="48" t="str">
        <f>IF($M624&lt;&gt;"",SUM($V624:$AA624),"")</f>
        <v/>
      </c>
      <c r="J620" s="48" t="str">
        <f>IF($M625&lt;&gt;"",SUM($V625:$AA625),"")</f>
        <v/>
      </c>
      <c r="K620" s="48" t="str">
        <f>IF($M626&lt;&gt;"",SUM($V626:$AA626),"")</f>
        <v/>
      </c>
      <c r="M620" t="str">
        <f>IF('2. Perustiedot'!$D$16&lt;&gt;"",'2. Perustiedot'!$D$16,"")</f>
        <v/>
      </c>
      <c r="N620">
        <f>'3. Maankäytön muutos'!$D$63*Taustaluvut!$C$112</f>
        <v>0</v>
      </c>
      <c r="O620">
        <f>'3. Maankäytön muutos'!$D$64*Taustaluvut!$C$113</f>
        <v>0</v>
      </c>
      <c r="P620">
        <f>'3. Maankäytön muutos'!$D$65*Taustaluvut!$C$114</f>
        <v>0</v>
      </c>
      <c r="Q620">
        <f>'3. Maankäytön muutos'!$D$66*Taustaluvut!$C$115</f>
        <v>0</v>
      </c>
      <c r="R620">
        <f>'3. Maankäytön muutos'!$D$67*Taustaluvut!$C$116</f>
        <v>0</v>
      </c>
      <c r="S620">
        <f>'3. Maankäytön muutos'!$D$68*Taustaluvut!$C$117</f>
        <v>0</v>
      </c>
      <c r="T620">
        <f>'3. Maankäytön muutos'!$D$69*Taustaluvut!$C$118</f>
        <v>0</v>
      </c>
      <c r="U620">
        <f>'3. Maankäytön muutos'!$D$70*Taustaluvut!$C$119</f>
        <v>0</v>
      </c>
      <c r="V620">
        <f>'3. Maankäytön muutos'!$D$71*Taustaluvut!$C$120</f>
        <v>0</v>
      </c>
      <c r="W620">
        <f>'3. Maankäytön muutos'!$D$72*Taustaluvut!$C$121</f>
        <v>0</v>
      </c>
      <c r="X620">
        <f>'3. Maankäytön muutos'!$D$73*Taustaluvut!$C$122</f>
        <v>0</v>
      </c>
      <c r="Y620">
        <f>'3. Maankäytön muutos'!$D$74*Taustaluvut!$C$123</f>
        <v>0</v>
      </c>
      <c r="Z620">
        <f>'3. Maankäytön muutos'!$D$75*Taustaluvut!$C$124</f>
        <v>0</v>
      </c>
      <c r="AA620">
        <f>'3. Maankäytön muutos'!$D$77*Taustaluvut!$C$125</f>
        <v>0</v>
      </c>
      <c r="AB620">
        <f>'3. Maankäytön muutos'!$D$78*Taustaluvut!$C$126</f>
        <v>0</v>
      </c>
      <c r="AC620">
        <f>'3. Maankäytön muutos'!$D$79*Taustaluvut!$C$127</f>
        <v>0</v>
      </c>
    </row>
    <row r="621" spans="1:29">
      <c r="A621" s="11" t="s">
        <v>44</v>
      </c>
      <c r="B621" s="48">
        <f>'3. Maankäytön muutos'!D13*C105+'3. Maankäytön muutos'!D14*Taustaluvut!C106</f>
        <v>0</v>
      </c>
      <c r="C621" s="48" t="str">
        <f>IF('2. Perustiedot'!$D$16&lt;&gt;"",('3. Maankäytön muutos'!E$13-'3. Maankäytön muutos'!$D$13)*Taustaluvut!$C$133+('3. Maankäytön muutos'!E$14-'3. Maankäytön muutos'!$D$14)*Taustaluvut!$C$134,"")</f>
        <v/>
      </c>
      <c r="D621" s="48" t="str">
        <f>IF('2. Perustiedot'!$D$17&lt;&gt;"",('3. Maankäytön muutos'!F$13-'3. Maankäytön muutos'!$D$13)*Taustaluvut!$C$133+('3. Maankäytön muutos'!F$14-'3. Maankäytön muutos'!$D$14)*Taustaluvut!$C$134,"")</f>
        <v/>
      </c>
      <c r="E621" s="48" t="str">
        <f>IF('2. Perustiedot'!$D$18&lt;&gt;"",('3. Maankäytön muutos'!G$13-'3. Maankäytön muutos'!$D$13)*Taustaluvut!$C$133+('3. Maankäytön muutos'!G$14-'3. Maankäytön muutos'!$D$14)*Taustaluvut!$C$134,"")</f>
        <v/>
      </c>
      <c r="G621" s="130" t="s">
        <v>44</v>
      </c>
      <c r="H621" s="48" t="str">
        <f>IF($M620&lt;&gt;"",SUM($Q620,$AB620),"")</f>
        <v/>
      </c>
      <c r="I621" s="48" t="str">
        <f>IF($M624&lt;&gt;"",SUM($Q624,$AB624),"")</f>
        <v/>
      </c>
      <c r="J621" s="48" t="str">
        <f>IF($M625&lt;&gt;"",SUM($Q625,$AB625),"")</f>
        <v/>
      </c>
      <c r="K621" s="48" t="str">
        <f>IF($M626&lt;&gt;"",SUM($Q626,$AB626),"")</f>
        <v/>
      </c>
    </row>
    <row r="622" spans="1:29">
      <c r="A622" s="11" t="s">
        <v>47</v>
      </c>
      <c r="B622" s="48">
        <f>'3. Maankäytön muutos'!D15*C107</f>
        <v>0</v>
      </c>
      <c r="C622" s="48" t="str">
        <f>IF('2. Perustiedot'!$D$16&lt;&gt;"",('3. Maankäytön muutos'!E$15-'3. Maankäytön muutos'!$D$15)*Taustaluvut!$C$135,"")</f>
        <v/>
      </c>
      <c r="D622" s="48" t="str">
        <f>IF('2. Perustiedot'!$D$17&lt;&gt;"",('3. Maankäytön muutos'!F$15-'3. Maankäytön muutos'!$D$15)*Taustaluvut!$C$135,"")</f>
        <v/>
      </c>
      <c r="E622" s="48" t="str">
        <f>IF('2. Perustiedot'!$D$18&lt;&gt;"",('3. Maankäytön muutos'!G$15-'3. Maankäytön muutos'!$D$15)*Taustaluvut!$C$135,"")</f>
        <v/>
      </c>
      <c r="G622" s="130" t="s">
        <v>47</v>
      </c>
      <c r="H622" s="48" t="str">
        <f>IF($M620&lt;&gt;"",SUM($R620:$U620),"")</f>
        <v/>
      </c>
      <c r="I622" s="48" t="str">
        <f>IF($M624&lt;&gt;"",SUM($R624:$U624),"")</f>
        <v/>
      </c>
      <c r="J622" s="48" t="str">
        <f>IF($M625&lt;&gt;"",SUM($R625:$U625),"")</f>
        <v/>
      </c>
      <c r="K622" s="48" t="str">
        <f>IF($M626&lt;&gt;"",SUM($R626:$U626),"")</f>
        <v/>
      </c>
      <c r="M622" t="s">
        <v>184</v>
      </c>
      <c r="AA622" t="s">
        <v>178</v>
      </c>
      <c r="AC622" t="s">
        <v>142</v>
      </c>
    </row>
    <row r="623" spans="1:29">
      <c r="A623" s="11" t="s">
        <v>46</v>
      </c>
      <c r="B623" s="48">
        <f>'3. Maankäytön muutos'!D16*C108</f>
        <v>0</v>
      </c>
      <c r="C623" s="48" t="str">
        <f>IF('2. Perustiedot'!$D$16&lt;&gt;"",('3. Maankäytön muutos'!E$16-'3. Maankäytön muutos'!$D$16)*Taustaluvut!$C$136,"")</f>
        <v/>
      </c>
      <c r="D623" s="48" t="str">
        <f>IF('2. Perustiedot'!$D$17&lt;&gt;"",('3. Maankäytön muutos'!F$16-'3. Maankäytön muutos'!$D$16)*Taustaluvut!$C$136,"")</f>
        <v/>
      </c>
      <c r="E623" s="48" t="str">
        <f>IF('2. Perustiedot'!$D$18&lt;&gt;"",('3. Maankäytön muutos'!G$16-'3. Maankäytön muutos'!$D$16)*Taustaluvut!$C$136,"")</f>
        <v/>
      </c>
      <c r="G623" s="130" t="s">
        <v>46</v>
      </c>
      <c r="H623" s="48" t="str">
        <f>IF($M620&lt;&gt;"",SUM($N620:$P620),"")</f>
        <v/>
      </c>
      <c r="I623" s="48" t="str">
        <f>IF($M624&lt;&gt;"",SUM($N624:$P624),"")</f>
        <v/>
      </c>
      <c r="J623" s="48" t="str">
        <f>IF($M625&lt;&gt;"",SUM($N625:$P625),"")</f>
        <v/>
      </c>
      <c r="K623" s="48" t="str">
        <f>IF($M626&lt;&gt;"",SUM($N626:$P626),"")</f>
        <v/>
      </c>
      <c r="N623" t="s">
        <v>28</v>
      </c>
      <c r="O623" t="s">
        <v>29</v>
      </c>
      <c r="P623" t="s">
        <v>30</v>
      </c>
      <c r="Q623" t="s">
        <v>31</v>
      </c>
      <c r="R623" t="s">
        <v>32</v>
      </c>
      <c r="S623" t="s">
        <v>33</v>
      </c>
      <c r="T623" t="s">
        <v>40</v>
      </c>
      <c r="U623" t="s">
        <v>34</v>
      </c>
      <c r="V623" t="s">
        <v>35</v>
      </c>
      <c r="W623" t="s">
        <v>36</v>
      </c>
      <c r="X623" t="s">
        <v>37</v>
      </c>
      <c r="Y623" t="s">
        <v>38</v>
      </c>
      <c r="Z623" t="s">
        <v>39</v>
      </c>
      <c r="AA623" t="s">
        <v>141</v>
      </c>
      <c r="AB623" t="s">
        <v>44</v>
      </c>
      <c r="AC623" t="s">
        <v>143</v>
      </c>
    </row>
    <row r="624" spans="1:29">
      <c r="A624" s="11" t="s">
        <v>27</v>
      </c>
      <c r="B624" s="48">
        <f>'3. Maankäytön muutos'!D17*C109</f>
        <v>0</v>
      </c>
      <c r="C624" s="48" t="str">
        <f>IF('2. Perustiedot'!$D$16&lt;&gt;"",('3. Maankäytön muutos'!E$17-'3. Maankäytön muutos'!$D$17)*Taustaluvut!$C$137,"")</f>
        <v/>
      </c>
      <c r="D624" s="48" t="str">
        <f>IF('2. Perustiedot'!$D$17&lt;&gt;"",('3. Maankäytön muutos'!F$17-'3. Maankäytön muutos'!$D$17)*Taustaluvut!$C$137,"")</f>
        <v/>
      </c>
      <c r="E624" s="48" t="str">
        <f>IF('2. Perustiedot'!$D$18&lt;&gt;"",('3. Maankäytön muutos'!G$17-'3. Maankäytön muutos'!$D$17)*Taustaluvut!$C$137,"")</f>
        <v/>
      </c>
      <c r="G624" s="130" t="s">
        <v>27</v>
      </c>
      <c r="H624" s="48" t="str">
        <f>IF($M620&lt;&gt;"",$AC620,"")</f>
        <v/>
      </c>
      <c r="I624" s="48" t="str">
        <f>IF($M624&lt;&gt;"",$AC624,"")</f>
        <v/>
      </c>
      <c r="J624" s="48" t="str">
        <f>IF($M625&lt;&gt;"",$AC625,"")</f>
        <v/>
      </c>
      <c r="K624" s="48" t="str">
        <f>IF($M626&lt;&gt;"",$AC626,"")</f>
        <v/>
      </c>
      <c r="M624" t="str">
        <f>IF('2. Perustiedot'!$D$16&lt;&gt;"",'2. Perustiedot'!$D$16,"")</f>
        <v/>
      </c>
      <c r="N624">
        <f>(SUM('3. Maankäytön muutos'!E63:E75,'3. Maankäytön muutos'!E79)-'3. Maankäytön muutos'!$D$63)*Taustaluvut!$C$140</f>
        <v>0</v>
      </c>
      <c r="O624">
        <f>(SUM('3. Maankäytön muutos'!F63:F75,'3. Maankäytön muutos'!F79)-'3. Maankäytön muutos'!$D$64)*Taustaluvut!$C$141</f>
        <v>0</v>
      </c>
      <c r="P624">
        <f>(SUM('3. Maankäytön muutos'!G63:G75,'3. Maankäytön muutos'!G79)-'3. Maankäytön muutos'!$D$65)*Taustaluvut!$C$142</f>
        <v>0</v>
      </c>
      <c r="Q624">
        <f>(SUM('3. Maankäytön muutos'!H63:H75,'3. Maankäytön muutos'!H79)-'3. Maankäytön muutos'!$D$66)*Taustaluvut!$C$143</f>
        <v>0</v>
      </c>
      <c r="R624">
        <f>(SUM('3. Maankäytön muutos'!I63:I75,'3. Maankäytön muutos'!I79)-'3. Maankäytön muutos'!$D$67)*Taustaluvut!$C$144</f>
        <v>0</v>
      </c>
      <c r="S624">
        <f>(SUM('3. Maankäytön muutos'!J63:J75,'3. Maankäytön muutos'!J79)-'3. Maankäytön muutos'!$D$68)*Taustaluvut!$C$145</f>
        <v>0</v>
      </c>
      <c r="T624">
        <f>(SUM('3. Maankäytön muutos'!K63:K75,'3. Maankäytön muutos'!K79)-'3. Maankäytön muutos'!$D$69)*Taustaluvut!$C$146</f>
        <v>0</v>
      </c>
      <c r="U624">
        <f>(SUM('3. Maankäytön muutos'!L63:L75,'3. Maankäytön muutos'!L79)-'3. Maankäytön muutos'!$D$70)*Taustaluvut!$C$147</f>
        <v>0</v>
      </c>
      <c r="V624">
        <f>(SUM('3. Maankäytön muutos'!M63:M75,'3. Maankäytön muutos'!M79)-'3. Maankäytön muutos'!$D$71)*Taustaluvut!$C$148</f>
        <v>0</v>
      </c>
      <c r="W624">
        <f>(SUM('3. Maankäytön muutos'!N63:N75,'3. Maankäytön muutos'!N79)-'3. Maankäytön muutos'!$D$72)*Taustaluvut!$C$149</f>
        <v>0</v>
      </c>
      <c r="X624">
        <f>(SUM('3. Maankäytön muutos'!O63:O75,'3. Maankäytön muutos'!O79)-'3. Maankäytön muutos'!$D$73)*Taustaluvut!$C$150</f>
        <v>0</v>
      </c>
      <c r="Y624">
        <f>(SUM('3. Maankäytön muutos'!P63:P75,'3. Maankäytön muutos'!P79)-'3. Maankäytön muutos'!$D$74)*Taustaluvut!$C$151</f>
        <v>0</v>
      </c>
      <c r="Z624">
        <f>(SUM('3. Maankäytön muutos'!Q63:Q75,'3. Maankäytön muutos'!Q79)-'3. Maankäytön muutos'!$D$75)*Taustaluvut!$C$152</f>
        <v>0</v>
      </c>
      <c r="AA624">
        <f>(SUM('3. Maankäytön muutos'!R63:R75,'3. Maankäytön muutos'!R79)-'3. Maankäytön muutos'!$D$77)*Taustaluvut!$C$153</f>
        <v>0</v>
      </c>
      <c r="AB624">
        <f>(SUM('3. Maankäytön muutos'!S63:S75,'3. Maankäytön muutos'!S79)-'3. Maankäytön muutos'!$D$78)*Taustaluvut!$C$154</f>
        <v>0</v>
      </c>
      <c r="AC624">
        <f>(SUM('3. Maankäytön muutos'!T63:T75,'3. Maankäytön muutos'!T79)-'3. Maankäytön muutos'!$D$79)*Taustaluvut!$C$155</f>
        <v>0</v>
      </c>
    </row>
    <row r="625" spans="1:30">
      <c r="A625" s="11"/>
      <c r="B625" s="11"/>
      <c r="C625" s="49"/>
      <c r="D625" s="49"/>
      <c r="E625" s="49"/>
      <c r="G625" s="130"/>
      <c r="H625" s="130"/>
      <c r="I625" s="131"/>
      <c r="J625" s="131"/>
      <c r="K625" s="131"/>
      <c r="M625" t="str">
        <f>IF('2. Perustiedot'!$D$17&lt;&gt;"",'2. Perustiedot'!$D$17,"")</f>
        <v/>
      </c>
      <c r="N625">
        <f>(SUM('3. Maankäytön muutos'!E84:E96,'3. Maankäytön muutos'!E100)-'3. Maankäytön muutos'!$D$63)*Taustaluvut!$C$140</f>
        <v>0</v>
      </c>
      <c r="O625">
        <f>(SUM('3. Maankäytön muutos'!F84:F96,'3. Maankäytön muutos'!F100)-'3. Maankäytön muutos'!$D$64)*Taustaluvut!$C$141</f>
        <v>0</v>
      </c>
      <c r="P625">
        <f>(SUM('3. Maankäytön muutos'!G84:G96,'3. Maankäytön muutos'!G100)-'3. Maankäytön muutos'!$D$65)*Taustaluvut!$C$142</f>
        <v>0</v>
      </c>
      <c r="Q625">
        <f>(SUM('3. Maankäytön muutos'!H84:H96,'3. Maankäytön muutos'!H100)-'3. Maankäytön muutos'!$D$66)*Taustaluvut!$C$143</f>
        <v>0</v>
      </c>
      <c r="R625">
        <f>(SUM('3. Maankäytön muutos'!I84:I96,'3. Maankäytön muutos'!I100)-'3. Maankäytön muutos'!$D$67)*Taustaluvut!$C$144</f>
        <v>0</v>
      </c>
      <c r="S625">
        <f>(SUM('3. Maankäytön muutos'!J84:J96,'3. Maankäytön muutos'!J100)-'3. Maankäytön muutos'!$D$68)*Taustaluvut!$C$145</f>
        <v>0</v>
      </c>
      <c r="T625">
        <f>(SUM('3. Maankäytön muutos'!K84:K96,'3. Maankäytön muutos'!K100)-'3. Maankäytön muutos'!$D$69)*Taustaluvut!$C$146</f>
        <v>0</v>
      </c>
      <c r="U625">
        <f>(SUM('3. Maankäytön muutos'!L84:L96,'3. Maankäytön muutos'!L100)-'3. Maankäytön muutos'!$D$70)*Taustaluvut!$C$147</f>
        <v>0</v>
      </c>
      <c r="V625">
        <f>(SUM('3. Maankäytön muutos'!M84:M96,'3. Maankäytön muutos'!M100)-'3. Maankäytön muutos'!$D$71)*Taustaluvut!$C$148</f>
        <v>0</v>
      </c>
      <c r="W625">
        <f>(SUM('3. Maankäytön muutos'!N84:N96,'3. Maankäytön muutos'!N100)-'3. Maankäytön muutos'!$D$72)*Taustaluvut!$C$149</f>
        <v>0</v>
      </c>
      <c r="X625">
        <f>(SUM('3. Maankäytön muutos'!O84:O96,'3. Maankäytön muutos'!O100)-'3. Maankäytön muutos'!$D$73)*Taustaluvut!$C$150</f>
        <v>0</v>
      </c>
      <c r="Y625">
        <f>(SUM('3. Maankäytön muutos'!P84:P96,'3. Maankäytön muutos'!P100)-'3. Maankäytön muutos'!$D$74)*Taustaluvut!$C$151</f>
        <v>0</v>
      </c>
      <c r="Z625">
        <f>(SUM('3. Maankäytön muutos'!Q84:Q96,'3. Maankäytön muutos'!Q100)-'3. Maankäytön muutos'!$D$75)*Taustaluvut!$C$152</f>
        <v>0</v>
      </c>
      <c r="AA625">
        <f>(SUM('3. Maankäytön muutos'!R84:R96,'3. Maankäytön muutos'!R100)-'3. Maankäytön muutos'!$D$77)*Taustaluvut!$C$153</f>
        <v>0</v>
      </c>
      <c r="AB625">
        <f>(SUM('3. Maankäytön muutos'!S84:S96,'3. Maankäytön muutos'!S100)-'3. Maankäytön muutos'!$D$78)*Taustaluvut!$C$154</f>
        <v>0</v>
      </c>
      <c r="AC625">
        <f>(SUM('3. Maankäytön muutos'!T84:T96,'3. Maankäytön muutos'!T100)-'3. Maankäytön muutos'!$D$79)*Taustaluvut!$C$155</f>
        <v>0</v>
      </c>
    </row>
    <row r="626" spans="1:30">
      <c r="A626" s="11" t="s">
        <v>42</v>
      </c>
      <c r="B626" s="48">
        <f>Taustaluvut!$C$135/10000*('4. Rakenteet'!$D$9*0.25+'4. Rakenteet'!$D$10*0.8+'4. Rakenteet'!$D$11)+'4. Rakenteet'!$D$14*Taustaluvut!$B$12</f>
        <v>0</v>
      </c>
      <c r="C626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D626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E626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  <c r="G626" s="130" t="s">
        <v>42</v>
      </c>
      <c r="H626" s="48">
        <f>Taustaluvut!$C$135/10000*('4. Rakenteet'!$D$9*0.25+'4. Rakenteet'!$D$10*0.8+'4. Rakenteet'!$D$11)+'4. Rakenteet'!$D$14*Taustaluvut!$B$12</f>
        <v>0</v>
      </c>
      <c r="I626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J626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K626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  <c r="M626" t="str">
        <f>IF('2. Perustiedot'!$D$18&lt;&gt;"",'2. Perustiedot'!$D$18,"")</f>
        <v/>
      </c>
      <c r="N626">
        <f>(SUM('3. Maankäytön muutos'!E105:E117,'3. Maankäytön muutos'!E121)-'3. Maankäytön muutos'!$D$63)*Taustaluvut!$C$140</f>
        <v>0</v>
      </c>
      <c r="O626">
        <f>(SUM('3. Maankäytön muutos'!F105:F117,'3. Maankäytön muutos'!F121)-'3. Maankäytön muutos'!$D$64)*Taustaluvut!$C$141</f>
        <v>0</v>
      </c>
      <c r="P626">
        <f>(SUM('3. Maankäytön muutos'!G105:G117,'3. Maankäytön muutos'!G121)-'3. Maankäytön muutos'!$D$65)*Taustaluvut!$C$142</f>
        <v>0</v>
      </c>
      <c r="Q626">
        <f>(SUM('3. Maankäytön muutos'!H105:H117,'3. Maankäytön muutos'!H121)-'3. Maankäytön muutos'!$D$66)*Taustaluvut!$C$143</f>
        <v>0</v>
      </c>
      <c r="R626">
        <f>(SUM('3. Maankäytön muutos'!I105:I117,'3. Maankäytön muutos'!I121)-'3. Maankäytön muutos'!$D$67)*Taustaluvut!$C$144</f>
        <v>0</v>
      </c>
      <c r="S626">
        <f>(SUM('3. Maankäytön muutos'!J105:J117,'3. Maankäytön muutos'!J121)-'3. Maankäytön muutos'!$D$68)*Taustaluvut!$C$145</f>
        <v>0</v>
      </c>
      <c r="T626">
        <f>(SUM('3. Maankäytön muutos'!K105:K117,'3. Maankäytön muutos'!K121)-'3. Maankäytön muutos'!$D$69)*Taustaluvut!$C$146</f>
        <v>0</v>
      </c>
      <c r="U626">
        <f>(SUM('3. Maankäytön muutos'!L105:L117,'3. Maankäytön muutos'!L121)-'3. Maankäytön muutos'!$D$70)*Taustaluvut!$C$147</f>
        <v>0</v>
      </c>
      <c r="V626">
        <f>(SUM('3. Maankäytön muutos'!M105:M117,'3. Maankäytön muutos'!M121)-'3. Maankäytön muutos'!$D$71)*Taustaluvut!$C$148</f>
        <v>0</v>
      </c>
      <c r="W626">
        <f>(SUM('3. Maankäytön muutos'!N105:N117,'3. Maankäytön muutos'!N121)-'3. Maankäytön muutos'!$D$72)*Taustaluvut!$C$149</f>
        <v>0</v>
      </c>
      <c r="X626">
        <f>(SUM('3. Maankäytön muutos'!O105:O117,'3. Maankäytön muutos'!O121)-'3. Maankäytön muutos'!$D$73)*Taustaluvut!$C$150</f>
        <v>0</v>
      </c>
      <c r="Y626">
        <f>(SUM('3. Maankäytön muutos'!P105:P117,'3. Maankäytön muutos'!P121)-'3. Maankäytön muutos'!$D$74)*Taustaluvut!$C$151</f>
        <v>0</v>
      </c>
      <c r="Z626">
        <f>(SUM('3. Maankäytön muutos'!Q105:Q117,'3. Maankäytön muutos'!Q121)-'3. Maankäytön muutos'!$D$75)*Taustaluvut!$C$152</f>
        <v>0</v>
      </c>
      <c r="AA626">
        <f>(SUM('3. Maankäytön muutos'!R105:R117,'3. Maankäytön muutos'!R121)-'3. Maankäytön muutos'!$D$77)*Taustaluvut!$C$153</f>
        <v>0</v>
      </c>
      <c r="AB626">
        <f>(SUM('3. Maankäytön muutos'!S105:S117,'3. Maankäytön muutos'!S121)-'3. Maankäytön muutos'!$D$78)*Taustaluvut!$C$154</f>
        <v>0</v>
      </c>
      <c r="AC626">
        <f>(SUM('3. Maankäytön muutos'!T105:T117,'3. Maankäytön muutos'!T121)-'3. Maankäytön muutos'!$D$79)*Taustaluvut!$C$155</f>
        <v>0</v>
      </c>
    </row>
    <row r="627" spans="1:30">
      <c r="A627" s="10" t="s">
        <v>60</v>
      </c>
      <c r="B627" s="50">
        <f>SUM(B620:B624)+B626</f>
        <v>0</v>
      </c>
      <c r="C627" s="50" t="str">
        <f>IF('2. Perustiedot'!$D$16&lt;&gt;"",SUM(C620:C624)+C626,"")</f>
        <v/>
      </c>
      <c r="D627" s="50" t="str">
        <f>IF('2. Perustiedot'!$D$17&lt;&gt;"",SUM(D620:D624)+D626,"")</f>
        <v/>
      </c>
      <c r="E627" s="50" t="str">
        <f>IF('2. Perustiedot'!$D$18&lt;&gt;"",SUM(E620:E624)+E626,"")</f>
        <v/>
      </c>
      <c r="G627" s="41" t="s">
        <v>60</v>
      </c>
      <c r="H627" s="50">
        <f>SUM(H620:H624)+H626</f>
        <v>0</v>
      </c>
      <c r="I627" s="50" t="str">
        <f>IF('2. Perustiedot'!$D$16&lt;&gt;"",SUM(I620:I624)+I626,"")</f>
        <v/>
      </c>
      <c r="J627" s="50" t="str">
        <f>IF('2. Perustiedot'!$D$17&lt;&gt;"",SUM(J620:J624)+J626,"")</f>
        <v/>
      </c>
      <c r="K627" s="50" t="str">
        <f>IF('2. Perustiedot'!$D$18&lt;&gt;"",SUM(K620:K624)+K626,"")</f>
        <v/>
      </c>
    </row>
    <row r="628" spans="1:30">
      <c r="A628" s="10"/>
      <c r="B628" s="10"/>
      <c r="C628" s="53"/>
      <c r="D628" s="53"/>
      <c r="E628" s="53"/>
      <c r="G628" s="41"/>
      <c r="H628" s="41"/>
      <c r="I628" s="132"/>
      <c r="J628" s="132"/>
      <c r="K628" s="132"/>
    </row>
    <row r="629" spans="1:30">
      <c r="A629" s="10" t="s">
        <v>74</v>
      </c>
      <c r="B629" s="10"/>
      <c r="C629" s="50" t="str">
        <f>IF('2. Perustiedot'!$D$16&lt;&gt;"",C617+C627,"")</f>
        <v/>
      </c>
      <c r="D629" s="50" t="str">
        <f>IF('2. Perustiedot'!$D$17&lt;&gt;"",D617+D627,"")</f>
        <v/>
      </c>
      <c r="E629" s="50" t="str">
        <f>IF('2. Perustiedot'!$D$18&lt;&gt;"",E617+E627,"")</f>
        <v/>
      </c>
      <c r="G629" s="41" t="s">
        <v>74</v>
      </c>
      <c r="H629" s="41"/>
      <c r="I629" s="50" t="str">
        <f>IF('2. Perustiedot'!$D$16&lt;&gt;"",I617+I627,"")</f>
        <v/>
      </c>
      <c r="J629" s="50" t="str">
        <f>IF('2. Perustiedot'!$D$17&lt;&gt;"",J617+J627,"")</f>
        <v/>
      </c>
      <c r="K629" s="50" t="str">
        <f>IF('2. Perustiedot'!$D$18&lt;&gt;"",K617+K627,"")</f>
        <v/>
      </c>
    </row>
    <row r="630" spans="1:30">
      <c r="A630" s="10"/>
      <c r="B630" s="10"/>
      <c r="C630" s="53"/>
      <c r="D630" s="53"/>
      <c r="E630" s="53"/>
      <c r="G630" s="41"/>
      <c r="H630" s="41"/>
      <c r="I630" s="132"/>
      <c r="J630" s="132"/>
      <c r="K630" s="132"/>
    </row>
    <row r="631" spans="1:30">
      <c r="A631" s="10" t="s">
        <v>72</v>
      </c>
      <c r="B631" s="10"/>
      <c r="C631" s="52" t="str">
        <f>IF('2. Perustiedot'!$D$16&lt;&gt;"",IF(('4. Rakenteet'!E$5-'4. Rakenteet'!$D$5)&gt;0,('4. Rakenteet'!E$5-'4. Rakenteet'!$D$5)*Taustaluvut!$B$8,0)+IF(('4. Rakenteet'!E$6-'4. Rakenteet'!$D$6)&gt;0,('4. Rakenteet'!E$6-'4. Rakenteet'!$D$6)*Taustaluvut!$C$8,0),"")</f>
        <v/>
      </c>
      <c r="D631" s="52" t="str">
        <f>IF('2. Perustiedot'!$D$17&lt;&gt;"",IF(('4. Rakenteet'!F$5-'4. Rakenteet'!$D$5)&gt;0,('4. Rakenteet'!F$5-'4. Rakenteet'!$D$5)*Taustaluvut!$B$8,0)+IF(('4. Rakenteet'!F$6-'4. Rakenteet'!$D$6)&gt;0,('4. Rakenteet'!F$6-'4. Rakenteet'!$D$6)*Taustaluvut!$C$8,0),"")</f>
        <v/>
      </c>
      <c r="E631" s="52" t="str">
        <f>IF('2. Perustiedot'!$D$18&lt;&gt;"",IF(('4. Rakenteet'!G$5-'4. Rakenteet'!$D$5)&gt;0,('4. Rakenteet'!G$5-'4. Rakenteet'!$D$5)*Taustaluvut!$B$8,0)+IF(('4. Rakenteet'!G$6-'4. Rakenteet'!$D$6)&gt;0,('4. Rakenteet'!G$6-'4. Rakenteet'!$D$6)*Taustaluvut!$C$8,0),"")</f>
        <v/>
      </c>
      <c r="G631" s="41" t="s">
        <v>72</v>
      </c>
      <c r="H631" s="41"/>
      <c r="I631" s="52" t="str">
        <f>IF('2. Perustiedot'!$D$16&lt;&gt;"",IF(('4. Rakenteet'!E$5-'4. Rakenteet'!$D$5)&gt;0,('4. Rakenteet'!E$5-'4. Rakenteet'!$D$5)*Taustaluvut!$B$8,0)+IF(('4. Rakenteet'!E$6-'4. Rakenteet'!$D$6)&gt;0,('4. Rakenteet'!E$6-'4. Rakenteet'!$D$6)*Taustaluvut!$C$8,0),"")</f>
        <v/>
      </c>
      <c r="J631" s="52" t="str">
        <f>IF('2. Perustiedot'!$D$17&lt;&gt;"",IF(('4. Rakenteet'!F$5-'4. Rakenteet'!$D$5)&gt;0,('4. Rakenteet'!F$5-'4. Rakenteet'!$D$5)*Taustaluvut!$B$8,0)+IF(('4. Rakenteet'!F$6-'4. Rakenteet'!$D$6)&gt;0,('4. Rakenteet'!F$6-'4. Rakenteet'!$D$6)*Taustaluvut!$C$8,0),"")</f>
        <v/>
      </c>
      <c r="K631" s="52" t="str">
        <f>IF('2. Perustiedot'!$D$18&lt;&gt;"",IF(('4. Rakenteet'!G$5-'4. Rakenteet'!$D$5)&gt;0,('4. Rakenteet'!G$5-'4. Rakenteet'!$D$5)*Taustaluvut!$B$8,0)+IF(('4. Rakenteet'!G$6-'4. Rakenteet'!$D$6)&gt;0,('4. Rakenteet'!G$6-'4. Rakenteet'!$D$6)*Taustaluvut!$C$8,0),"")</f>
        <v/>
      </c>
    </row>
    <row r="632" spans="1:30">
      <c r="A632" s="9"/>
      <c r="B632" s="9"/>
      <c r="C632" s="49"/>
      <c r="D632" s="49"/>
      <c r="E632" s="49"/>
      <c r="G632" s="133"/>
      <c r="H632" s="133"/>
      <c r="I632" s="131"/>
      <c r="J632" s="131"/>
      <c r="K632" s="131"/>
    </row>
    <row r="633" spans="1:30">
      <c r="A633" s="10" t="s">
        <v>60</v>
      </c>
      <c r="B633" s="50">
        <f>B617+B627</f>
        <v>0</v>
      </c>
      <c r="C633" s="50" t="str">
        <f>IF('2. Perustiedot'!$D$16&lt;&gt;"",C617+C627+C631,"")</f>
        <v/>
      </c>
      <c r="D633" s="50" t="str">
        <f>IF('2. Perustiedot'!$D$17&lt;&gt;"",D617+D627+D631,"")</f>
        <v/>
      </c>
      <c r="E633" s="50" t="str">
        <f>IF('2. Perustiedot'!$D$18&lt;&gt;"",E617+E627+E631,"")</f>
        <v/>
      </c>
      <c r="G633" s="41" t="s">
        <v>60</v>
      </c>
      <c r="H633" s="50">
        <f>H617+H627</f>
        <v>0</v>
      </c>
      <c r="I633" s="50" t="str">
        <f>IF('2. Perustiedot'!$D$16&lt;&gt;"",I617+I627+I631,"")</f>
        <v/>
      </c>
      <c r="J633" s="50" t="str">
        <f>IF('2. Perustiedot'!$D$17&lt;&gt;"",J617+J627+J631,"")</f>
        <v/>
      </c>
      <c r="K633" s="50" t="str">
        <f>IF('2. Perustiedot'!$D$18&lt;&gt;"",K617+K627+K631,"")</f>
        <v/>
      </c>
    </row>
    <row r="636" spans="1:30">
      <c r="A636" s="128" t="s">
        <v>172</v>
      </c>
    </row>
    <row r="637" spans="1:30">
      <c r="A637" s="128" t="s">
        <v>173</v>
      </c>
    </row>
    <row r="638" spans="1:30">
      <c r="A638" s="10" t="s">
        <v>41</v>
      </c>
      <c r="B638" s="10" t="s">
        <v>63</v>
      </c>
      <c r="C638" s="9"/>
      <c r="D638" s="9"/>
      <c r="E638" s="9"/>
      <c r="F638" s="10" t="s">
        <v>61</v>
      </c>
      <c r="G638" s="9"/>
      <c r="H638" s="9"/>
      <c r="I638" s="9"/>
      <c r="J638" s="10" t="s">
        <v>62</v>
      </c>
      <c r="K638" s="9"/>
      <c r="L638" s="9"/>
      <c r="N638" t="s">
        <v>177</v>
      </c>
      <c r="AB638" t="s">
        <v>178</v>
      </c>
      <c r="AD638" t="s">
        <v>142</v>
      </c>
    </row>
    <row r="639" spans="1:30">
      <c r="A639" s="11" t="s">
        <v>1</v>
      </c>
      <c r="B639" s="48" t="str">
        <f>IF('2. Perustiedot'!$D$16&lt;&gt;"",SUM(Taustaluvut!B$223:B$229)+SUM(Taustaluvut!C$223:C$229),"")</f>
        <v/>
      </c>
      <c r="C639" s="48" t="str">
        <f>IF('2. Perustiedot'!$D$17&lt;&gt;"",SUM(B$233:B$239)+SUM(C$233:C$239),"")</f>
        <v/>
      </c>
      <c r="D639" s="48" t="str">
        <f>IF('2. Perustiedot'!$D$18&lt;&gt;"",SUM(B$243:B$249)+SUM(C$243:C$249),"")</f>
        <v/>
      </c>
      <c r="E639" s="9"/>
      <c r="F639" s="48" t="str">
        <f>IF('2. Perustiedot'!$D$16&lt;&gt;"",SUM(Taustaluvut!$B$254:$B$260)+SUM(Taustaluvut!$C$254:$C$260),"")</f>
        <v/>
      </c>
      <c r="G639" s="48" t="str">
        <f>IF('2. Perustiedot'!$D$17&lt;&gt;"",SUM(Taustaluvut!$B$264:$B$270)+SUM(Taustaluvut!$C$264:$C$270),"")</f>
        <v/>
      </c>
      <c r="H639" s="48" t="str">
        <f>IF('2. Perustiedot'!$D$18&lt;&gt;"",SUM(Taustaluvut!$B$274:$B$280)+SUM(Taustaluvut!$C$274:$C$280),"")</f>
        <v/>
      </c>
      <c r="I639" s="9"/>
      <c r="J639" s="48" t="str">
        <f>IF('2. Perustiedot'!$D$16&lt;&gt;"",SUM(Taustaluvut!$B$285:$B$291)+SUM(Taustaluvut!$C$285:$C$291),"")</f>
        <v/>
      </c>
      <c r="K639" s="48" t="str">
        <f>IF('2. Perustiedot'!$D$17&lt;&gt;"",SUM(Taustaluvut!$B$295:$B$301)+SUM(Taustaluvut!$C$295:$C$301),"")</f>
        <v/>
      </c>
      <c r="L639" s="48" t="str">
        <f>IF('2. Perustiedot'!$D$18&lt;&gt;"",SUM(Taustaluvut!$B$305:$B$311)+SUM(Taustaluvut!$C$305:$C$311),"")</f>
        <v/>
      </c>
      <c r="O639" t="s">
        <v>28</v>
      </c>
      <c r="P639" t="s">
        <v>29</v>
      </c>
      <c r="Q639" t="s">
        <v>30</v>
      </c>
      <c r="R639" t="s">
        <v>31</v>
      </c>
      <c r="S639" t="s">
        <v>32</v>
      </c>
      <c r="T639" t="s">
        <v>33</v>
      </c>
      <c r="U639" t="s">
        <v>40</v>
      </c>
      <c r="V639" t="s">
        <v>34</v>
      </c>
      <c r="W639" t="s">
        <v>35</v>
      </c>
      <c r="X639" t="s">
        <v>36</v>
      </c>
      <c r="Y639" t="s">
        <v>37</v>
      </c>
      <c r="Z639" t="s">
        <v>38</v>
      </c>
      <c r="AA639" t="s">
        <v>39</v>
      </c>
      <c r="AB639" t="s">
        <v>141</v>
      </c>
      <c r="AC639" t="s">
        <v>44</v>
      </c>
      <c r="AD639" t="s">
        <v>143</v>
      </c>
    </row>
    <row r="640" spans="1:30">
      <c r="A640" s="11" t="s">
        <v>44</v>
      </c>
      <c r="B640" s="48" t="str">
        <f>IF('2. Perustiedot'!$D$16&lt;&gt;"",SUM(Taustaluvut!D$223:D$229)+SUM(Taustaluvut!E$223:E$229),"")</f>
        <v/>
      </c>
      <c r="C640" s="48" t="str">
        <f>IF('2. Perustiedot'!$D$17&lt;&gt;"",SUM(D$233:D$239)+SUM(E$233:E$239),"")</f>
        <v/>
      </c>
      <c r="D640" s="48" t="str">
        <f>IF('2. Perustiedot'!$D$18&lt;&gt;"",SUM(D$243:D$249)+SUM(E$243:E$249),"")</f>
        <v/>
      </c>
      <c r="E640" s="9"/>
      <c r="F640" s="48" t="str">
        <f>IF('2. Perustiedot'!$D$16&lt;&gt;"",SUM(Taustaluvut!$D$254:$D$260)+SUM(Taustaluvut!$E$254:$E$260),"")</f>
        <v/>
      </c>
      <c r="G640" s="48" t="str">
        <f>IF('2. Perustiedot'!$D$17&lt;&gt;"",SUM(Taustaluvut!$D$264:$D$270)+SUM(Taustaluvut!$E$264:$E$270),"")</f>
        <v/>
      </c>
      <c r="H640" s="48" t="str">
        <f>IF('2. Perustiedot'!$D$18&lt;&gt;"",SUM(Taustaluvut!$D$274:$D$280)+SUM(Taustaluvut!$E$274:$E$280),"")</f>
        <v/>
      </c>
      <c r="I640" s="9"/>
      <c r="J640" s="48" t="str">
        <f>IF('2. Perustiedot'!$D$16&lt;&gt;"",SUM(Taustaluvut!$D$285:$D$291)+SUM(Taustaluvut!$E$285:$E$291),"")</f>
        <v/>
      </c>
      <c r="K640" s="48" t="str">
        <f>IF('2. Perustiedot'!$D$17&lt;&gt;"",SUM(Taustaluvut!$D$295:$D$301)+SUM(Taustaluvut!$E$295:$E$301),"")</f>
        <v/>
      </c>
      <c r="L640" s="48" t="str">
        <f>IF('2. Perustiedot'!$D$18&lt;&gt;"",SUM(Taustaluvut!$D$305:$D$311)+SUM(Taustaluvut!$E$305:$E$311),"")</f>
        <v/>
      </c>
      <c r="N640" t="str">
        <f>IF('2. Perustiedot'!$D$16&lt;&gt;"",'2. Perustiedot'!$D$16,"")</f>
        <v/>
      </c>
      <c r="O640">
        <f>(SUM('3. Maankäytön muutos'!F89:F101,'3. Maankäytön muutos'!F105)-'3. Maankäytön muutos'!$D$63)*Taustaluvut!$B$140</f>
        <v>0</v>
      </c>
      <c r="P640">
        <f>(SUM('3. Maankäytön muutos'!G89:G101,'3. Maankäytön muutos'!G105)-'3. Maankäytön muutos'!$D$64)*Taustaluvut!$B$141</f>
        <v>0</v>
      </c>
      <c r="Q640">
        <f>(SUM('3. Maankäytön muutos'!H89:H101,'3. Maankäytön muutos'!H105)-'3. Maankäytön muutos'!$D$65)*Taustaluvut!$B$142</f>
        <v>0</v>
      </c>
      <c r="R640">
        <f>(SUM('3. Maankäytön muutos'!I89:I101,'3. Maankäytön muutos'!I105)-'3. Maankäytön muutos'!$D$66)*Taustaluvut!$B$143</f>
        <v>0</v>
      </c>
      <c r="S640">
        <f>(SUM('3. Maankäytön muutos'!J89:J101,'3. Maankäytön muutos'!J105)-'3. Maankäytön muutos'!$D$67)*Taustaluvut!$B$144</f>
        <v>0</v>
      </c>
      <c r="T640">
        <f>(SUM('3. Maankäytön muutos'!K89:K101,'3. Maankäytön muutos'!K105)-'3. Maankäytön muutos'!$D$68)*Taustaluvut!$B$145</f>
        <v>0</v>
      </c>
      <c r="U640">
        <f>(SUM('3. Maankäytön muutos'!L89:L101,'3. Maankäytön muutos'!L105)-'3. Maankäytön muutos'!$D$69)*Taustaluvut!$B$146</f>
        <v>0</v>
      </c>
      <c r="V640">
        <f>(SUM('3. Maankäytön muutos'!M89:M101,'3. Maankäytön muutos'!M105)-'3. Maankäytön muutos'!$D$70)*Taustaluvut!$B$147</f>
        <v>0</v>
      </c>
      <c r="W640">
        <f>(SUM('3. Maankäytön muutos'!N89:N101,'3. Maankäytön muutos'!N105)-'3. Maankäytön muutos'!$D$71)*Taustaluvut!$B$148</f>
        <v>0</v>
      </c>
      <c r="X640">
        <f>(SUM('3. Maankäytön muutos'!O89:O101,'3. Maankäytön muutos'!O105)-'3. Maankäytön muutos'!$D$72)*Taustaluvut!$B$149</f>
        <v>0</v>
      </c>
      <c r="Y640">
        <f>(SUM('3. Maankäytön muutos'!P89:P101,'3. Maankäytön muutos'!P105)-'3. Maankäytön muutos'!$D$73)*Taustaluvut!$B$150</f>
        <v>0</v>
      </c>
      <c r="Z640">
        <f>(SUM('3. Maankäytön muutos'!Q89:Q101,'3. Maankäytön muutos'!Q105)-'3. Maankäytön muutos'!$D$74)*Taustaluvut!$B$151</f>
        <v>0</v>
      </c>
      <c r="AA640">
        <f>(SUM('3. Maankäytön muutos'!R89:R101,'3. Maankäytön muutos'!R105)-'3. Maankäytön muutos'!$D$75)*Taustaluvut!$B$152</f>
        <v>0</v>
      </c>
      <c r="AB640">
        <f>(SUM('3. Maankäytön muutos'!S89:S101,'3. Maankäytön muutos'!S105)-'3. Maankäytön muutos'!$D$77)*Taustaluvut!$B$153</f>
        <v>0</v>
      </c>
      <c r="AC640">
        <f>(SUM('3. Maankäytön muutos'!T89:T101,'3. Maankäytön muutos'!T105)-'3. Maankäytön muutos'!$D$78)*Taustaluvut!$B$154</f>
        <v>0</v>
      </c>
      <c r="AD640">
        <f>(SUM('3. Maankäytön muutos'!U89:U101,'3. Maankäytön muutos'!U105)-'3. Maankäytön muutos'!$D$79)*Taustaluvut!$B$155</f>
        <v>0</v>
      </c>
    </row>
    <row r="641" spans="1:30">
      <c r="A641" s="11" t="s">
        <v>47</v>
      </c>
      <c r="B641" s="48" t="str">
        <f>IF('2. Perustiedot'!$D$16&lt;&gt;"",SUM(Taustaluvut!F$223:F$229),"")</f>
        <v/>
      </c>
      <c r="C641" s="48" t="str">
        <f>IF('2. Perustiedot'!$D$17&lt;&gt;"",SUM(F$233:F$239),"")</f>
        <v/>
      </c>
      <c r="D641" s="48" t="str">
        <f>IF('2. Perustiedot'!$D$18&lt;&gt;"",SUM(F$243:F$249),"")</f>
        <v/>
      </c>
      <c r="E641" s="9"/>
      <c r="F641" s="48" t="str">
        <f>IF('2. Perustiedot'!$D$16&lt;&gt;"",SUM(Taustaluvut!$F$254:$F$260),"")</f>
        <v/>
      </c>
      <c r="G641" s="48" t="str">
        <f>IF('2. Perustiedot'!$D$17&lt;&gt;"",SUM(Taustaluvut!$F$264:$F$270),"")</f>
        <v/>
      </c>
      <c r="H641" s="48" t="str">
        <f>IF('2. Perustiedot'!$D$18&lt;&gt;"",SUM(Taustaluvut!$F$274:$F$280),"")</f>
        <v/>
      </c>
      <c r="I641" s="9"/>
      <c r="J641" s="48" t="str">
        <f>IF('2. Perustiedot'!$D$16&lt;&gt;"",SUM(Taustaluvut!$F$285:$F$291),"")</f>
        <v/>
      </c>
      <c r="K641" s="48" t="str">
        <f>IF('2. Perustiedot'!$D$17&lt;&gt;"",SUM(Taustaluvut!$F$295:$F$301),"")</f>
        <v/>
      </c>
      <c r="L641" s="48" t="str">
        <f>IF('2. Perustiedot'!$D$18&lt;&gt;"",SUM(Taustaluvut!$F$305:$F$311),"")</f>
        <v/>
      </c>
      <c r="N641" t="str">
        <f>IF('2. Perustiedot'!$D$17&lt;&gt;"",'2. Perustiedot'!$D$17,"")</f>
        <v/>
      </c>
      <c r="O641">
        <f>(SUM('3. Maankäytön muutos'!F110:F122,'3. Maankäytön muutos'!F126)-'3. Maankäytön muutos'!$D$63)*Taustaluvut!$B$140</f>
        <v>0</v>
      </c>
      <c r="P641">
        <f>(SUM('3. Maankäytön muutos'!G110:G122,'3. Maankäytön muutos'!G126)-'3. Maankäytön muutos'!$D$64)*Taustaluvut!$B$141</f>
        <v>0</v>
      </c>
      <c r="Q641">
        <f>(SUM('3. Maankäytön muutos'!H110:H122,'3. Maankäytön muutos'!H126)-'3. Maankäytön muutos'!$D$65)*Taustaluvut!$B$142</f>
        <v>0</v>
      </c>
      <c r="R641">
        <f>(SUM('3. Maankäytön muutos'!I110:I122,'3. Maankäytön muutos'!I126)-'3. Maankäytön muutos'!$D$66)*Taustaluvut!$B$143</f>
        <v>0</v>
      </c>
      <c r="S641">
        <f>(SUM('3. Maankäytön muutos'!J110:J122,'3. Maankäytön muutos'!J126)-'3. Maankäytön muutos'!$D$67)*Taustaluvut!$B$144</f>
        <v>0</v>
      </c>
      <c r="T641">
        <f>(SUM('3. Maankäytön muutos'!K110:K122,'3. Maankäytön muutos'!K126)-'3. Maankäytön muutos'!$D$68)*Taustaluvut!$B$145</f>
        <v>0</v>
      </c>
      <c r="U641">
        <f>(SUM('3. Maankäytön muutos'!L110:L122,'3. Maankäytön muutos'!L126)-'3. Maankäytön muutos'!$D$69)*Taustaluvut!$B$146</f>
        <v>0</v>
      </c>
      <c r="V641">
        <f>(SUM('3. Maankäytön muutos'!M110:M122,'3. Maankäytön muutos'!M126)-'3. Maankäytön muutos'!$D$70)*Taustaluvut!$B$147</f>
        <v>0</v>
      </c>
      <c r="W641">
        <f>(SUM('3. Maankäytön muutos'!N110:N122,'3. Maankäytön muutos'!N126)-'3. Maankäytön muutos'!$D$71)*Taustaluvut!$B$148</f>
        <v>0</v>
      </c>
      <c r="X641">
        <f>(SUM('3. Maankäytön muutos'!O110:O122,'3. Maankäytön muutos'!O126)-'3. Maankäytön muutos'!$D$72)*Taustaluvut!$B$149</f>
        <v>0</v>
      </c>
      <c r="Y641">
        <f>(SUM('3. Maankäytön muutos'!P110:P122,'3. Maankäytön muutos'!P126)-'3. Maankäytön muutos'!$D$73)*Taustaluvut!$B$150</f>
        <v>0</v>
      </c>
      <c r="Z641">
        <f>(SUM('3. Maankäytön muutos'!Q110:Q122,'3. Maankäytön muutos'!Q126)-'3. Maankäytön muutos'!$D$74)*Taustaluvut!$B$151</f>
        <v>0</v>
      </c>
      <c r="AA641">
        <f>(SUM('3. Maankäytön muutos'!R110:R122,'3. Maankäytön muutos'!R126)-'3. Maankäytön muutos'!$D$75)*Taustaluvut!$B$152</f>
        <v>0</v>
      </c>
      <c r="AB641">
        <f>(SUM('3. Maankäytön muutos'!S110:S122,'3. Maankäytön muutos'!S126)-'3. Maankäytön muutos'!$D$77)*Taustaluvut!$B$153</f>
        <v>0</v>
      </c>
      <c r="AC641">
        <f>(SUM('3. Maankäytön muutos'!T110:T122,'3. Maankäytön muutos'!T126)-'3. Maankäytön muutos'!$D$78)*Taustaluvut!$B$154</f>
        <v>0</v>
      </c>
      <c r="AD641">
        <f>(SUM('3. Maankäytön muutos'!U110:U122,'3. Maankäytön muutos'!U126)-'3. Maankäytön muutos'!$D$79)*Taustaluvut!$B$155</f>
        <v>0</v>
      </c>
    </row>
    <row r="642" spans="1:30">
      <c r="A642" s="11" t="s">
        <v>46</v>
      </c>
      <c r="B642" s="48" t="str">
        <f>IF('2. Perustiedot'!$D$16&lt;&gt;"",SUM(Taustaluvut!G$223:G$229),"")</f>
        <v/>
      </c>
      <c r="C642" s="48" t="str">
        <f>IF('2. Perustiedot'!$D$17&lt;&gt;"",SUM(G$233:G$239),"")</f>
        <v/>
      </c>
      <c r="D642" s="48" t="str">
        <f>IF('2. Perustiedot'!$D$18&lt;&gt;"",SUM(G$243:G$249),"")</f>
        <v/>
      </c>
      <c r="E642" s="9"/>
      <c r="F642" s="48" t="str">
        <f>IF('2. Perustiedot'!$D$16&lt;&gt;"",SUM(Taustaluvut!$G$254:$G$260),"")</f>
        <v/>
      </c>
      <c r="G642" s="48" t="str">
        <f>IF('2. Perustiedot'!$D$17&lt;&gt;"",SUM(Taustaluvut!$G$264:$G$270),"")</f>
        <v/>
      </c>
      <c r="H642" s="48" t="str">
        <f>IF('2. Perustiedot'!$D$18&lt;&gt;"",SUM(Taustaluvut!$G$274:$G$280),"")</f>
        <v/>
      </c>
      <c r="I642" s="9"/>
      <c r="J642" s="48" t="str">
        <f>IF('2. Perustiedot'!$D$16&lt;&gt;"",SUM(Taustaluvut!$G$285:$G$291),"")</f>
        <v/>
      </c>
      <c r="K642" s="48" t="str">
        <f>IF('2. Perustiedot'!$D$17&lt;&gt;"",SUM(Taustaluvut!$G$295:$G$301),"")</f>
        <v/>
      </c>
      <c r="L642" s="48" t="str">
        <f>IF('2. Perustiedot'!$D$18&lt;&gt;"",SUM(Taustaluvut!$G$305:$G$311),"")</f>
        <v/>
      </c>
      <c r="N642" t="str">
        <f>IF('2. Perustiedot'!$D$18&lt;&gt;"",'2. Perustiedot'!$D$18,"")</f>
        <v/>
      </c>
      <c r="O642">
        <f>(SUM('3. Maankäytön muutos'!F131:F143,'3. Maankäytön muutos'!F147)-'3. Maankäytön muutos'!$D$63)*Taustaluvut!$B$140</f>
        <v>0</v>
      </c>
      <c r="P642">
        <f>(SUM('3. Maankäytön muutos'!G131:G143,'3. Maankäytön muutos'!G147)-'3. Maankäytön muutos'!$D$64)*Taustaluvut!$B$141</f>
        <v>0</v>
      </c>
      <c r="Q642">
        <f>(SUM('3. Maankäytön muutos'!H131:H143,'3. Maankäytön muutos'!H147)-'3. Maankäytön muutos'!$D$65)*Taustaluvut!$B$142</f>
        <v>0</v>
      </c>
      <c r="R642">
        <f>(SUM('3. Maankäytön muutos'!I131:I143,'3. Maankäytön muutos'!I147)-'3. Maankäytön muutos'!$D$66)*Taustaluvut!$B$143</f>
        <v>0</v>
      </c>
      <c r="S642">
        <f>(SUM('3. Maankäytön muutos'!J131:J143,'3. Maankäytön muutos'!J147)-'3. Maankäytön muutos'!$D$67)*Taustaluvut!$B$144</f>
        <v>0</v>
      </c>
      <c r="T642">
        <f>(SUM('3. Maankäytön muutos'!K131:K143,'3. Maankäytön muutos'!K147)-'3. Maankäytön muutos'!$D$68)*Taustaluvut!$B$145</f>
        <v>0</v>
      </c>
      <c r="U642">
        <f>(SUM('3. Maankäytön muutos'!L131:L143,'3. Maankäytön muutos'!L147)-'3. Maankäytön muutos'!$D$69)*Taustaluvut!$B$146</f>
        <v>0</v>
      </c>
      <c r="V642">
        <f>(SUM('3. Maankäytön muutos'!M131:M143,'3. Maankäytön muutos'!M147)-'3. Maankäytön muutos'!$D$70)*Taustaluvut!$B$147</f>
        <v>0</v>
      </c>
      <c r="W642">
        <f>(SUM('3. Maankäytön muutos'!N131:N143,'3. Maankäytön muutos'!N147)-'3. Maankäytön muutos'!$D$71)*Taustaluvut!$B$148</f>
        <v>0</v>
      </c>
      <c r="X642">
        <f>(SUM('3. Maankäytön muutos'!O131:O143,'3. Maankäytön muutos'!O147)-'3. Maankäytön muutos'!$D$72)*Taustaluvut!$B$149</f>
        <v>0</v>
      </c>
      <c r="Y642">
        <f>(SUM('3. Maankäytön muutos'!P131:P143,'3. Maankäytön muutos'!P147)-'3. Maankäytön muutos'!$D$73)*Taustaluvut!$B$150</f>
        <v>0</v>
      </c>
      <c r="Z642">
        <f>(SUM('3. Maankäytön muutos'!Q131:Q143,'3. Maankäytön muutos'!Q147)-'3. Maankäytön muutos'!$D$74)*Taustaluvut!$B$151</f>
        <v>0</v>
      </c>
      <c r="AA642">
        <f>(SUM('3. Maankäytön muutos'!R131:R143,'3. Maankäytön muutos'!R147)-'3. Maankäytön muutos'!$D$75)*Taustaluvut!$B$152</f>
        <v>0</v>
      </c>
      <c r="AB642">
        <f>(SUM('3. Maankäytön muutos'!S131:S143,'3. Maankäytön muutos'!S147)-'3. Maankäytön muutos'!$D$77)*Taustaluvut!$B$153</f>
        <v>0</v>
      </c>
      <c r="AC642">
        <f>(SUM('3. Maankäytön muutos'!T131:T143,'3. Maankäytön muutos'!T147)-'3. Maankäytön muutos'!$D$78)*Taustaluvut!$B$154</f>
        <v>0</v>
      </c>
      <c r="AD642">
        <f>(SUM('3. Maankäytön muutos'!U131:U143,'3. Maankäytön muutos'!U147)-'3. Maankäytön muutos'!$D$79)*Taustaluvut!$B$155</f>
        <v>0</v>
      </c>
    </row>
    <row r="643" spans="1:30">
      <c r="A643" s="11" t="s">
        <v>27</v>
      </c>
      <c r="B643" s="48" t="str">
        <f>IF('2. Perustiedot'!$D$16&lt;&gt;"",SUM(Taustaluvut!H$223:H$229),"")</f>
        <v/>
      </c>
      <c r="C643" s="48" t="str">
        <f>IF('2. Perustiedot'!$D$17&lt;&gt;"",SUM(H$233:H$239),"")</f>
        <v/>
      </c>
      <c r="D643" s="48" t="str">
        <f>IF('2. Perustiedot'!$D$18&lt;&gt;"",SUM(H$243:H$249),"")</f>
        <v/>
      </c>
      <c r="E643" s="9"/>
      <c r="F643" s="48" t="str">
        <f>IF('2. Perustiedot'!$D$16&lt;&gt;"",SUM(Taustaluvut!$H$254:$H$260),"")</f>
        <v/>
      </c>
      <c r="G643" s="48" t="str">
        <f>IF('2. Perustiedot'!$D$17&lt;&gt;"",SUM(Taustaluvut!$H$264:$H$270),"")</f>
        <v/>
      </c>
      <c r="H643" s="48" t="str">
        <f>IF('2. Perustiedot'!$D$18&lt;&gt;"",SUM(Taustaluvut!$H$274:$H$280),"")</f>
        <v/>
      </c>
      <c r="I643" s="9"/>
      <c r="J643" s="48" t="str">
        <f>IF('2. Perustiedot'!$D$16&lt;&gt;"",SUM(Taustaluvut!$H$285:$H$291),"")</f>
        <v/>
      </c>
      <c r="K643" s="48" t="str">
        <f>IF('2. Perustiedot'!$D$17&lt;&gt;"",SUM(Taustaluvut!$H$295:$H$301),"")</f>
        <v/>
      </c>
      <c r="L643" s="48" t="str">
        <f>IF('2. Perustiedot'!$D$18&lt;&gt;"",SUM(Taustaluvut!$H$305:$H$311),"")</f>
        <v/>
      </c>
    </row>
    <row r="644" spans="1:30">
      <c r="A644" s="11"/>
      <c r="B644" s="11"/>
      <c r="C644" s="11"/>
      <c r="D644" s="11"/>
      <c r="E644" s="9"/>
      <c r="F644" s="11"/>
      <c r="G644" s="11"/>
      <c r="H644" s="11"/>
      <c r="I644" s="9"/>
      <c r="J644" s="11"/>
      <c r="K644" s="11"/>
      <c r="L644" s="11"/>
    </row>
    <row r="645" spans="1:30">
      <c r="A645" s="11" t="s">
        <v>42</v>
      </c>
      <c r="B645" s="48" t="str">
        <f>IF('2. Perustiedot'!$D$16&lt;&gt;"",Taustaluvut!$B$135/10000*(('4. Rakenteet'!$E$9-'4. Rakenteet'!$D$9)*0.25+('4. Rakenteet'!$E$10-'4. Rakenteet'!$D$10)*0.8+('4. Rakenteet'!$E$11-'4. Rakenteet'!$D$11)),"")</f>
        <v/>
      </c>
      <c r="C645" s="48" t="str">
        <f>IF('2. Perustiedot'!$D$17&lt;&gt;"",Taustaluvut!$B$135/10000*(('4. Rakenteet'!$F$9-'4. Rakenteet'!$D$9)*0.25+('4. Rakenteet'!$F$10-'4. Rakenteet'!$D$10)*0.8+('4. Rakenteet'!$F$11-'4. Rakenteet'!$D$11)),"")</f>
        <v/>
      </c>
      <c r="D645" s="48" t="str">
        <f>IF('2. Perustiedot'!$D$18&lt;&gt;"",Taustaluvut!$B$135/10000*(('4. Rakenteet'!$G$9-'4. Rakenteet'!$D$9)*0.25+('4. Rakenteet'!$G$10-'4. Rakenteet'!$D$10)*0.8+('4. Rakenteet'!$G$11-'4. Rakenteet'!$D$11)),"")</f>
        <v/>
      </c>
      <c r="E645" s="9"/>
      <c r="F645" s="48" t="str">
        <f>IF('2. Perustiedot'!$D$16&lt;&gt;"",Taustaluvut!$B$135/10000*(('4. Rakenteet'!$E$9-'4. Rakenteet'!$D$9)*0.25+('4. Rakenteet'!$E$10-'4. Rakenteet'!$D$10)*0.8+('4. Rakenteet'!$E$11-'4. Rakenteet'!$D$11)),"")</f>
        <v/>
      </c>
      <c r="G645" s="48" t="str">
        <f>IF('2. Perustiedot'!$D$17&lt;&gt;"",Taustaluvut!$B$135/10000*(('4. Rakenteet'!$F$9-'4. Rakenteet'!$D$9)*0.25+('4. Rakenteet'!$F$10-'4. Rakenteet'!$D$10)*0.8+('4. Rakenteet'!$F$11-'4. Rakenteet'!$D$11)),"")</f>
        <v/>
      </c>
      <c r="H645" s="48" t="str">
        <f>IF('2. Perustiedot'!$D$18&lt;&gt;"",Taustaluvut!$B$135/10000*(('4. Rakenteet'!$G$9-'4. Rakenteet'!$D$9)*0.25+('4. Rakenteet'!$G$10-'4. Rakenteet'!$D$10)*0.8+('4. Rakenteet'!$G$11-'4. Rakenteet'!$D$11)),"")</f>
        <v/>
      </c>
      <c r="I645" s="9"/>
      <c r="J645" s="48" t="str">
        <f>IF('2. Perustiedot'!$D$16&lt;&gt;"",Taustaluvut!$B$135/10000*(('4. Rakenteet'!$E$9-'4. Rakenteet'!$D$9)*0.25+('4. Rakenteet'!$E$10-'4. Rakenteet'!$D$10)*0.8+('4. Rakenteet'!$E$11-'4. Rakenteet'!$D$11)),"")</f>
        <v/>
      </c>
      <c r="K645" s="48" t="str">
        <f>IF('2. Perustiedot'!$D$17&lt;&gt;"",Taustaluvut!$B$135/10000*(('4. Rakenteet'!$F$9-'4. Rakenteet'!$D$9)*0.25+('4. Rakenteet'!$F$10-'4. Rakenteet'!$D$10)*0.8+('4. Rakenteet'!$F$11-'4. Rakenteet'!$D$11)),"")</f>
        <v/>
      </c>
      <c r="L645" s="48" t="str">
        <f>IF('2. Perustiedot'!$D$18&lt;&gt;"",Taustaluvut!$B$135/10000*(('4. Rakenteet'!$G$9-'4. Rakenteet'!$D$9)*0.25+('4. Rakenteet'!$G$10-'4. Rakenteet'!$D$10)*0.8+('4. Rakenteet'!$G$11-'4. Rakenteet'!$D$11)),"")</f>
        <v/>
      </c>
    </row>
    <row r="646" spans="1:30">
      <c r="A646" s="10" t="s">
        <v>60</v>
      </c>
      <c r="B646" s="50" t="str">
        <f>IF('2. Perustiedot'!$D$16&lt;&gt;"",SUM(B639:B643)+B645,"")</f>
        <v/>
      </c>
      <c r="C646" s="50" t="str">
        <f>IF('2. Perustiedot'!$D$17&lt;&gt;"",SUM(C639:C643)+C645,"")</f>
        <v/>
      </c>
      <c r="D646" s="50" t="str">
        <f>IF('2. Perustiedot'!$D$18&lt;&gt;"",SUM(D639:D643)+D645,"")</f>
        <v/>
      </c>
      <c r="E646" s="10"/>
      <c r="F646" s="50" t="str">
        <f>IF('2. Perustiedot'!$D$16&lt;&gt;"",SUM(F639:F643)+F645,"")</f>
        <v/>
      </c>
      <c r="G646" s="50" t="str">
        <f>IF('2. Perustiedot'!$D$17&lt;&gt;"",SUM(G639:G643)+G645,"")</f>
        <v/>
      </c>
      <c r="H646" s="50" t="str">
        <f>IF('2. Perustiedot'!$D$18&lt;&gt;"",SUM(H639:H643)+H645,"")</f>
        <v/>
      </c>
      <c r="I646" s="10"/>
      <c r="J646" s="50" t="str">
        <f>IF('2. Perustiedot'!$D$16&lt;&gt;"",SUM(J639:J643)+J645,"")</f>
        <v/>
      </c>
      <c r="K646" s="50" t="str">
        <f>IF('2. Perustiedot'!$D$17&lt;&gt;"",SUM(K639:K643)+K645,"")</f>
        <v/>
      </c>
      <c r="L646" s="50" t="str">
        <f>IF('2. Perustiedot'!$D$18&lt;&gt;"",SUM(L639:L643)+L645,"")</f>
        <v/>
      </c>
    </row>
    <row r="647" spans="1:30">
      <c r="A647" s="11"/>
      <c r="B647" s="11"/>
      <c r="C647" s="11"/>
      <c r="D647" s="11"/>
      <c r="E647" s="9"/>
      <c r="F647" s="11"/>
      <c r="G647" s="11"/>
      <c r="H647" s="11"/>
      <c r="I647" s="9"/>
      <c r="J647" s="11"/>
      <c r="K647" s="11"/>
      <c r="L647" s="11"/>
    </row>
    <row r="648" spans="1:30">
      <c r="A648" s="10" t="s">
        <v>25</v>
      </c>
      <c r="B648" s="10" t="s">
        <v>63</v>
      </c>
      <c r="C648" s="9"/>
      <c r="D648" s="9"/>
      <c r="E648" s="9"/>
      <c r="F648" s="10" t="s">
        <v>61</v>
      </c>
      <c r="G648" s="9"/>
      <c r="H648" s="9"/>
      <c r="I648" s="9"/>
      <c r="J648" s="10" t="s">
        <v>62</v>
      </c>
      <c r="K648" s="9"/>
      <c r="L648" s="9"/>
    </row>
    <row r="649" spans="1:30">
      <c r="A649" s="11" t="s">
        <v>1</v>
      </c>
      <c r="B649" s="48" t="str">
        <f>IF('2. Perustiedot'!$D$16&lt;&gt;"",('3. Maankäytön muutos'!$D$11-'3. Maankäytön muutos'!$D$11)*Taustaluvut!$C$131+('3. Maankäytön muutos'!$D$12-'3. Maankäytön muutos'!$D$12)*Taustaluvut!$C$132,"")</f>
        <v/>
      </c>
      <c r="C649" s="48" t="str">
        <f>IF('2. Perustiedot'!$D$17&lt;&gt;"",('3. Maankäytön muutos'!$E$11-'3. Maankäytön muutos'!$D$11)*Taustaluvut!$C$131+('3. Maankäytön muutos'!$E$12-'3. Maankäytön muutos'!$D$12)*Taustaluvut!$C$132,"")</f>
        <v/>
      </c>
      <c r="D649" s="48" t="str">
        <f>IF('2. Perustiedot'!$D$18&lt;&gt;"",('3. Maankäytön muutos'!$F$11-'3. Maankäytön muutos'!$D$11)*Taustaluvut!$C$131+('3. Maankäytön muutos'!$F$12-'3. Maankäytön muutos'!$D$12)*Taustaluvut!$C$132,"")</f>
        <v/>
      </c>
      <c r="E649" s="9"/>
      <c r="F649" s="48" t="str">
        <f>IF('2. Perustiedot'!$D$16&lt;&gt;"",('3. Maankäytön muutos'!$D$11-'3. Maankäytön muutos'!$D$11)*Taustaluvut!$C$131+('3. Maankäytön muutos'!$D$12-'3. Maankäytön muutos'!$D$12)*Taustaluvut!$C$132,"")</f>
        <v/>
      </c>
      <c r="G649" s="48" t="str">
        <f>IF('2. Perustiedot'!$D$17&lt;&gt;"",('3. Maankäytön muutos'!$E$11-'3. Maankäytön muutos'!$D$11)*Taustaluvut!$C$131+('3. Maankäytön muutos'!$E$12-'3. Maankäytön muutos'!$D$12)*Taustaluvut!$C$132,"")</f>
        <v/>
      </c>
      <c r="H649" s="48" t="str">
        <f>IF('2. Perustiedot'!$D$18&lt;&gt;"",('3. Maankäytön muutos'!$F$11-'3. Maankäytön muutos'!$D$11)*Taustaluvut!$C$131+('3. Maankäytön muutos'!$F$12-'3. Maankäytön muutos'!$D$12)*Taustaluvut!$C$132,"")</f>
        <v/>
      </c>
      <c r="I649" s="9"/>
      <c r="J649" s="48" t="str">
        <f>IF('2. Perustiedot'!$D$16&lt;&gt;"",('3. Maankäytön muutos'!$D$11-'3. Maankäytön muutos'!$D$11)*Taustaluvut!$C$131+('3. Maankäytön muutos'!$D$12-'3. Maankäytön muutos'!$D$12)*Taustaluvut!$C$132,"")</f>
        <v/>
      </c>
      <c r="K649" s="48" t="str">
        <f>IF('2. Perustiedot'!$D$17&lt;&gt;"",('3. Maankäytön muutos'!$E$11-'3. Maankäytön muutos'!$D$11)*Taustaluvut!$C$131+('3. Maankäytön muutos'!$E$12-'3. Maankäytön muutos'!$D$12)*Taustaluvut!$C$132,"")</f>
        <v/>
      </c>
      <c r="L649" s="48" t="str">
        <f>IF('2. Perustiedot'!$D$18&lt;&gt;"",('3. Maankäytön muutos'!$F$11-'3. Maankäytön muutos'!$D$11)*Taustaluvut!$C$131+('3. Maankäytön muutos'!$F$12-'3. Maankäytön muutos'!$D$12)*Taustaluvut!$C$132,"")</f>
        <v/>
      </c>
    </row>
    <row r="650" spans="1:30">
      <c r="A650" s="11" t="s">
        <v>44</v>
      </c>
      <c r="B650" s="48" t="str">
        <f>IF('2. Perustiedot'!$D$16&lt;&gt;"",('3. Maankäytön muutos'!$D$13-'3. Maankäytön muutos'!$D$13)*Taustaluvut!$C$133+('3. Maankäytön muutos'!$D$14-'3. Maankäytön muutos'!$D$14)*Taustaluvut!$C$134,"")</f>
        <v/>
      </c>
      <c r="C650" s="48" t="str">
        <f>IF('2. Perustiedot'!$D$17&lt;&gt;"",('3. Maankäytön muutos'!$E$13-'3. Maankäytön muutos'!$D$13)*Taustaluvut!$C$133+('3. Maankäytön muutos'!$E$14-'3. Maankäytön muutos'!$D$14)*Taustaluvut!$C$134,"")</f>
        <v/>
      </c>
      <c r="D650" s="48" t="str">
        <f>IF('2. Perustiedot'!$D$18&lt;&gt;"",('3. Maankäytön muutos'!$F$13-'3. Maankäytön muutos'!$D$13)*Taustaluvut!$C$133+('3. Maankäytön muutos'!$F$14-'3. Maankäytön muutos'!$D$14)*Taustaluvut!$C$134,"")</f>
        <v/>
      </c>
      <c r="E650" s="9"/>
      <c r="F650" s="48" t="str">
        <f>IF('2. Perustiedot'!$D$16&lt;&gt;"",('3. Maankäytön muutos'!$D$13-'3. Maankäytön muutos'!$D$13)*Taustaluvut!$C$133+('3. Maankäytön muutos'!$D$14-'3. Maankäytön muutos'!$D$14)*Taustaluvut!$C$134,"")</f>
        <v/>
      </c>
      <c r="G650" s="48" t="str">
        <f>IF('2. Perustiedot'!$D$17&lt;&gt;"",('3. Maankäytön muutos'!$E$13-'3. Maankäytön muutos'!$D$13)*Taustaluvut!$C$133+('3. Maankäytön muutos'!$E$14-'3. Maankäytön muutos'!$D$14)*Taustaluvut!$C$134,"")</f>
        <v/>
      </c>
      <c r="H650" s="48" t="str">
        <f>IF('2. Perustiedot'!$D$18&lt;&gt;"",('3. Maankäytön muutos'!$F$13-'3. Maankäytön muutos'!$D$13)*Taustaluvut!$C$133+('3. Maankäytön muutos'!$F$14-'3. Maankäytön muutos'!$D$14)*Taustaluvut!$C$134,"")</f>
        <v/>
      </c>
      <c r="I650" s="9"/>
      <c r="J650" s="48" t="str">
        <f>IF('2. Perustiedot'!$D$16&lt;&gt;"",('3. Maankäytön muutos'!$D$13-'3. Maankäytön muutos'!$D$13)*Taustaluvut!$C$133+('3. Maankäytön muutos'!$D$14-'3. Maankäytön muutos'!$D$14)*Taustaluvut!$C$134,"")</f>
        <v/>
      </c>
      <c r="K650" s="48" t="str">
        <f>IF('2. Perustiedot'!$D$17&lt;&gt;"",('3. Maankäytön muutos'!$E$13-'3. Maankäytön muutos'!$D$13)*Taustaluvut!$C$133+('3. Maankäytön muutos'!$E$14-'3. Maankäytön muutos'!$D$14)*Taustaluvut!$C$134,"")</f>
        <v/>
      </c>
      <c r="L650" s="48" t="str">
        <f>IF('2. Perustiedot'!$D$18&lt;&gt;"",('3. Maankäytön muutos'!$F$13-'3. Maankäytön muutos'!$D$13)*Taustaluvut!$C$133+('3. Maankäytön muutos'!$F$14-'3. Maankäytön muutos'!$D$14)*Taustaluvut!$C$134,"")</f>
        <v/>
      </c>
    </row>
    <row r="651" spans="1:30">
      <c r="A651" s="11" t="s">
        <v>47</v>
      </c>
      <c r="B651" s="48" t="str">
        <f>IF('2. Perustiedot'!$D$16&lt;&gt;"",('3. Maankäytön muutos'!$D$15-'3. Maankäytön muutos'!$D$15)*Taustaluvut!$C$135,"")</f>
        <v/>
      </c>
      <c r="C651" s="48" t="str">
        <f>IF('2. Perustiedot'!$D$17&lt;&gt;"",('3. Maankäytön muutos'!$E$15-'3. Maankäytön muutos'!$D$15)*Taustaluvut!$C$135,"")</f>
        <v/>
      </c>
      <c r="D651" s="48" t="str">
        <f>IF('2. Perustiedot'!$D$18&lt;&gt;"",('3. Maankäytön muutos'!$F$15-'3. Maankäytön muutos'!$D$15)*Taustaluvut!$C$135,"")</f>
        <v/>
      </c>
      <c r="E651" s="9"/>
      <c r="F651" s="48" t="str">
        <f>IF('2. Perustiedot'!$D$16&lt;&gt;"",('3. Maankäytön muutos'!$D$15-'3. Maankäytön muutos'!$D$15)*Taustaluvut!$C$135,"")</f>
        <v/>
      </c>
      <c r="G651" s="48" t="str">
        <f>IF('2. Perustiedot'!$D$17&lt;&gt;"",('3. Maankäytön muutos'!$E$15-'3. Maankäytön muutos'!$D$15)*Taustaluvut!$C$135,"")</f>
        <v/>
      </c>
      <c r="H651" s="48" t="str">
        <f>IF('2. Perustiedot'!$D$18&lt;&gt;"",('3. Maankäytön muutos'!$F$15-'3. Maankäytön muutos'!$D$15)*Taustaluvut!$C$135,"")</f>
        <v/>
      </c>
      <c r="I651" s="9"/>
      <c r="J651" s="48" t="str">
        <f>IF('2. Perustiedot'!$D$16&lt;&gt;"",('3. Maankäytön muutos'!$D$15-'3. Maankäytön muutos'!$D$15)*Taustaluvut!$C$135,"")</f>
        <v/>
      </c>
      <c r="K651" s="48" t="str">
        <f>IF('2. Perustiedot'!$D$17&lt;&gt;"",('3. Maankäytön muutos'!$E$15-'3. Maankäytön muutos'!$D$15)*Taustaluvut!$C$135,"")</f>
        <v/>
      </c>
      <c r="L651" s="48" t="str">
        <f>IF('2. Perustiedot'!$D$18&lt;&gt;"",('3. Maankäytön muutos'!$F$15-'3. Maankäytön muutos'!$D$15)*Taustaluvut!$C$135,"")</f>
        <v/>
      </c>
    </row>
    <row r="652" spans="1:30">
      <c r="A652" s="11" t="s">
        <v>46</v>
      </c>
      <c r="B652" s="48" t="str">
        <f>IF('2. Perustiedot'!$D$16&lt;&gt;"",('3. Maankäytön muutos'!$D$16-'3. Maankäytön muutos'!$D$16)*Taustaluvut!$C$136,"")</f>
        <v/>
      </c>
      <c r="C652" s="48" t="str">
        <f>IF('2. Perustiedot'!$D$17&lt;&gt;"",('3. Maankäytön muutos'!$E$16-'3. Maankäytön muutos'!$D$16)*Taustaluvut!$C$136,"")</f>
        <v/>
      </c>
      <c r="D652" s="48" t="str">
        <f>IF('2. Perustiedot'!$D$17&lt;&gt;"",('3. Maankäytön muutos'!$F$16-'3. Maankäytön muutos'!$D$16)*Taustaluvut!$C$136,"")</f>
        <v/>
      </c>
      <c r="E652" s="9"/>
      <c r="F652" s="48" t="str">
        <f>IF('2. Perustiedot'!$D$16&lt;&gt;"",('3. Maankäytön muutos'!$D$16-'3. Maankäytön muutos'!$D$16)*Taustaluvut!$C$136,"")</f>
        <v/>
      </c>
      <c r="G652" s="48" t="str">
        <f>IF('2. Perustiedot'!$D$17&lt;&gt;"",('3. Maankäytön muutos'!$E$16-'3. Maankäytön muutos'!$D$16)*Taustaluvut!$C$136,"")</f>
        <v/>
      </c>
      <c r="H652" s="48" t="str">
        <f>IF('2. Perustiedot'!$D$17&lt;&gt;"",('3. Maankäytön muutos'!$F$16-'3. Maankäytön muutos'!$D$16)*Taustaluvut!$C$136,"")</f>
        <v/>
      </c>
      <c r="I652" s="9"/>
      <c r="J652" s="48" t="str">
        <f>IF('2. Perustiedot'!$D$16&lt;&gt;"",('3. Maankäytön muutos'!$D$16-'3. Maankäytön muutos'!$D$16)*Taustaluvut!$C$136,"")</f>
        <v/>
      </c>
      <c r="K652" s="48" t="str">
        <f>IF('2. Perustiedot'!$D$17&lt;&gt;"",('3. Maankäytön muutos'!$E$16-'3. Maankäytön muutos'!$D$16)*Taustaluvut!$C$136,"")</f>
        <v/>
      </c>
      <c r="L652" s="48" t="str">
        <f>IF('2. Perustiedot'!$D$17&lt;&gt;"",('3. Maankäytön muutos'!$F$16-'3. Maankäytön muutos'!$D$16)*Taustaluvut!$C$136,"")</f>
        <v/>
      </c>
    </row>
    <row r="653" spans="1:30">
      <c r="A653" s="11" t="s">
        <v>27</v>
      </c>
      <c r="B653" s="48" t="str">
        <f>IF('2. Perustiedot'!$D$16&lt;&gt;"",('3. Maankäytön muutos'!$D$17-'3. Maankäytön muutos'!$D$17)*Taustaluvut!$C$137,"")</f>
        <v/>
      </c>
      <c r="C653" s="48" t="str">
        <f>IF('2. Perustiedot'!$D$17&lt;&gt;"",('3. Maankäytön muutos'!$E$17-'3. Maankäytön muutos'!$D$17)*Taustaluvut!$C$137,"")</f>
        <v/>
      </c>
      <c r="D653" s="48" t="str">
        <f>IF('2. Perustiedot'!$D$17&lt;&gt;"",('3. Maankäytön muutos'!$F$17-'3. Maankäytön muutos'!$D$17)*Taustaluvut!$C$137,"")</f>
        <v/>
      </c>
      <c r="E653" s="9"/>
      <c r="F653" s="48" t="str">
        <f>IF('2. Perustiedot'!$D$16&lt;&gt;"",('3. Maankäytön muutos'!$D$17-'3. Maankäytön muutos'!$D$17)*Taustaluvut!$C$137,"")</f>
        <v/>
      </c>
      <c r="G653" s="48" t="str">
        <f>IF('2. Perustiedot'!$D$17&lt;&gt;"",('3. Maankäytön muutos'!$E$17-'3. Maankäytön muutos'!$D$17)*Taustaluvut!$C$137,"")</f>
        <v/>
      </c>
      <c r="H653" s="48" t="str">
        <f>IF('2. Perustiedot'!$D$17&lt;&gt;"",('3. Maankäytön muutos'!$F$17-'3. Maankäytön muutos'!$D$17)*Taustaluvut!$C$137,"")</f>
        <v/>
      </c>
      <c r="I653" s="9"/>
      <c r="J653" s="48" t="str">
        <f>IF('2. Perustiedot'!$D$16&lt;&gt;"",('3. Maankäytön muutos'!$D$17-'3. Maankäytön muutos'!$D$17)*Taustaluvut!$C$137,"")</f>
        <v/>
      </c>
      <c r="K653" s="48" t="str">
        <f>IF('2. Perustiedot'!$D$17&lt;&gt;"",('3. Maankäytön muutos'!$E$17-'3. Maankäytön muutos'!$D$17)*Taustaluvut!$C$137,"")</f>
        <v/>
      </c>
      <c r="L653" s="48" t="str">
        <f>IF('2. Perustiedot'!$D$17&lt;&gt;"",('3. Maankäytön muutos'!$F$17-'3. Maankäytön muutos'!$D$17)*Taustaluvut!$C$137,"")</f>
        <v/>
      </c>
    </row>
    <row r="654" spans="1:30">
      <c r="A654" s="1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30">
      <c r="A655" s="11" t="s">
        <v>42</v>
      </c>
      <c r="B655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C655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D655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  <c r="E655" s="9"/>
      <c r="F655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G655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H655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  <c r="I655" s="9"/>
      <c r="J655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K655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L655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</row>
    <row r="656" spans="1:30">
      <c r="A656" s="10" t="s">
        <v>60</v>
      </c>
      <c r="B656" s="50" t="str">
        <f>IF('2. Perustiedot'!$D$16&lt;&gt;"",SUM(B649:B653)+B655,"")</f>
        <v/>
      </c>
      <c r="C656" s="50" t="str">
        <f>IF('2. Perustiedot'!$D$18&lt;&gt;"",SUM(C649:C653)+C655,"")</f>
        <v/>
      </c>
      <c r="D656" s="50" t="str">
        <f>IF('2. Perustiedot'!$D$18&lt;&gt;"",SUM(D649:D653)+D655,"")</f>
        <v/>
      </c>
      <c r="E656" s="9"/>
      <c r="F656" s="50" t="str">
        <f>IF('2. Perustiedot'!$D$16&lt;&gt;"",SUM(F649:F653)+F655,"")</f>
        <v/>
      </c>
      <c r="G656" s="50" t="str">
        <f>IF('2. Perustiedot'!$D$18&lt;&gt;"",SUM(G649:G653)+G655,"")</f>
        <v/>
      </c>
      <c r="H656" s="50" t="str">
        <f>IF('2. Perustiedot'!$D$18&lt;&gt;"",SUM(H649:H653)+H655,"")</f>
        <v/>
      </c>
      <c r="I656" s="9"/>
      <c r="J656" s="50" t="str">
        <f>IF('2. Perustiedot'!$D$16&lt;&gt;"",SUM(J649:J653)+J655,"")</f>
        <v/>
      </c>
      <c r="K656" s="50" t="str">
        <f>IF('2. Perustiedot'!$D$18&lt;&gt;"",SUM(K649:K653)+K655,"")</f>
        <v/>
      </c>
      <c r="L656" s="50" t="str">
        <f>IF('2. Perustiedot'!$D$18&lt;&gt;"",SUM(L649:L653)+L655,"")</f>
        <v/>
      </c>
    </row>
    <row r="657" spans="1:12">
      <c r="A657" s="10"/>
      <c r="B657" s="53"/>
      <c r="C657" s="53"/>
      <c r="D657" s="53"/>
      <c r="E657" s="9"/>
      <c r="F657" s="53"/>
      <c r="G657" s="53"/>
      <c r="H657" s="53"/>
      <c r="I657" s="9"/>
      <c r="J657" s="53"/>
      <c r="K657" s="53"/>
      <c r="L657" s="53"/>
    </row>
    <row r="658" spans="1:12">
      <c r="A658" s="10" t="s">
        <v>74</v>
      </c>
      <c r="B658" s="50" t="str">
        <f>IF('2. Perustiedot'!$D$16&lt;&gt;"",B646+B656,"")</f>
        <v/>
      </c>
      <c r="C658" s="50" t="str">
        <f>IF('2. Perustiedot'!$D$17&lt;&gt;"",C646+C656,"")</f>
        <v/>
      </c>
      <c r="D658" s="50" t="str">
        <f>IF('2. Perustiedot'!$D$18&lt;&gt;"",D646+D656,"")</f>
        <v/>
      </c>
      <c r="E658" s="9"/>
      <c r="F658" s="50" t="str">
        <f>IF('2. Perustiedot'!$D$16&lt;&gt;"",F646+F656,"")</f>
        <v/>
      </c>
      <c r="G658" s="50" t="str">
        <f>IF('2. Perustiedot'!$D$17&lt;&gt;"",G646+G656,"")</f>
        <v/>
      </c>
      <c r="H658" s="50" t="str">
        <f>IF('2. Perustiedot'!$D$18&lt;&gt;"",H646+H656,"")</f>
        <v/>
      </c>
      <c r="I658" s="9"/>
      <c r="J658" s="50" t="str">
        <f>IF('2. Perustiedot'!$D$16&lt;&gt;"",J646+J656,"")</f>
        <v/>
      </c>
      <c r="K658" s="50" t="str">
        <f>IF('2. Perustiedot'!$D$17&lt;&gt;"",K646+K656,"")</f>
        <v/>
      </c>
      <c r="L658" s="50" t="str">
        <f>IF('2. Perustiedot'!$D$18&lt;&gt;"",L646+L656,"")</f>
        <v/>
      </c>
    </row>
    <row r="659" spans="1:12">
      <c r="A659" s="1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>
      <c r="A660" s="10" t="s">
        <v>72</v>
      </c>
      <c r="B660" s="52" t="str">
        <f>IF('2. Perustiedot'!$D$16&lt;&gt;"",IF(('4. Rakenteet'!$D$5-'4. Rakenteet'!$D$5)&gt;0,('4. Rakenteet'!$D$5-'4. Rakenteet'!$D$5)*Taustaluvut!$B$8,0)+IF(('4. Rakenteet'!$D$6-'4. Rakenteet'!$D$6)&gt;0,('4. Rakenteet'!$D$6-'4. Rakenteet'!$D$6)*Taustaluvut!$C$8,0),"")</f>
        <v/>
      </c>
      <c r="C660" s="52" t="str">
        <f>IF('2. Perustiedot'!$D$17&lt;&gt;"",IF(('4. Rakenteet'!$E$5-'4. Rakenteet'!$D$5)&gt;0,('4. Rakenteet'!$E$5-'4. Rakenteet'!$D$5)*Taustaluvut!$B$8,0)+IF(('4. Rakenteet'!$E$6-'4. Rakenteet'!$D$6)&gt;0,('4. Rakenteet'!$E$6-'4. Rakenteet'!$D$6)*Taustaluvut!$C$8,0),"")</f>
        <v/>
      </c>
      <c r="D660" s="52" t="str">
        <f>IF('2. Perustiedot'!$D$18&lt;&gt;"",IF(('4. Rakenteet'!$F$5-'4. Rakenteet'!$D$5)&gt;0,('4. Rakenteet'!$F$5-'4. Rakenteet'!$D$5)*Taustaluvut!$B$8,0)+IF(('4. Rakenteet'!$F$6-'4. Rakenteet'!$D$6)&gt;0,('4. Rakenteet'!$F$6-'4. Rakenteet'!$D$6)*Taustaluvut!$C$8,0),"")</f>
        <v/>
      </c>
      <c r="E660" s="10"/>
      <c r="F660" s="52" t="str">
        <f>IF('2. Perustiedot'!$D$16&lt;&gt;"",IF(('4. Rakenteet'!$D$5-'4. Rakenteet'!$D$5)&gt;0,('4. Rakenteet'!$D$5-'4. Rakenteet'!$D$5)*Taustaluvut!$B$8,0)+IF(('4. Rakenteet'!$D$6-'4. Rakenteet'!$D$6)&gt;0,('4. Rakenteet'!$D$6-'4. Rakenteet'!$D$6)*Taustaluvut!$C$8,0),"")</f>
        <v/>
      </c>
      <c r="G660" s="52" t="str">
        <f>IF('2. Perustiedot'!$D$17&lt;&gt;"",IF(('4. Rakenteet'!$E$5-'4. Rakenteet'!$D$5)&gt;0,('4. Rakenteet'!$E$5-'4. Rakenteet'!$D$5)*Taustaluvut!$B$8,0)+IF(('4. Rakenteet'!$E$6-'4. Rakenteet'!$D$6)&gt;0,('4. Rakenteet'!$E$6-'4. Rakenteet'!$D$6)*Taustaluvut!$C$8,0),"")</f>
        <v/>
      </c>
      <c r="H660" s="52" t="str">
        <f>IF('2. Perustiedot'!$D$18&lt;&gt;"",IF(('4. Rakenteet'!$F$5-'4. Rakenteet'!$D$5)&gt;0,('4. Rakenteet'!$F$5-'4. Rakenteet'!$D$5)*Taustaluvut!$B$8,0)+IF(('4. Rakenteet'!$F$6-'4. Rakenteet'!$D$6)&gt;0,('4. Rakenteet'!$F$6-'4. Rakenteet'!$D$6)*Taustaluvut!$C$8,0),"")</f>
        <v/>
      </c>
      <c r="I660" s="10"/>
      <c r="J660" s="52" t="str">
        <f>IF('2. Perustiedot'!$D$16&lt;&gt;"",IF(('4. Rakenteet'!$D$5-'4. Rakenteet'!$D$5)&gt;0,('4. Rakenteet'!$D$5-'4. Rakenteet'!$D$5)*Taustaluvut!$B$8,0)+IF(('4. Rakenteet'!$D$6-'4. Rakenteet'!$D$6)&gt;0,('4. Rakenteet'!$D$6-'4. Rakenteet'!$D$6)*Taustaluvut!$C$8,0),"")</f>
        <v/>
      </c>
      <c r="K660" s="52" t="str">
        <f>IF('2. Perustiedot'!$D$17&lt;&gt;"",IF(('4. Rakenteet'!$E$5-'4. Rakenteet'!$D$5)&gt;0,('4. Rakenteet'!$E$5-'4. Rakenteet'!$D$5)*Taustaluvut!$B$8,0)+IF(('4. Rakenteet'!$E$6-'4. Rakenteet'!$D$6)&gt;0,('4. Rakenteet'!$E$6-'4. Rakenteet'!$D$6)*Taustaluvut!$C$8,0),"")</f>
        <v/>
      </c>
      <c r="L660" s="52" t="str">
        <f>IF('2. Perustiedot'!$D$18&lt;&gt;"",IF(('4. Rakenteet'!$F$5-'4. Rakenteet'!$D$5)&gt;0,('4. Rakenteet'!$F$5-'4. Rakenteet'!$D$5)*Taustaluvut!$B$8,0)+IF(('4. Rakenteet'!$F$6-'4. Rakenteet'!$D$6)&gt;0,('4. Rakenteet'!$F$6-'4. Rakenteet'!$D$6)*Taustaluvut!$C$8,0),"")</f>
        <v/>
      </c>
    </row>
    <row r="661" spans="1:1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>
      <c r="A662" s="10" t="s">
        <v>60</v>
      </c>
      <c r="B662" s="50" t="str">
        <f>IF('2. Perustiedot'!$D$16&lt;&gt;"",B646+B656+B660,"")</f>
        <v/>
      </c>
      <c r="C662" s="50" t="str">
        <f>IF('2. Perustiedot'!$D$17&lt;&gt;"",C646+C656+C660,"")</f>
        <v/>
      </c>
      <c r="D662" s="50" t="str">
        <f>IF('2. Perustiedot'!$D$18&lt;&gt;"",D646+D656+D660,"")</f>
        <v/>
      </c>
      <c r="E662" s="10"/>
      <c r="F662" s="50" t="str">
        <f>IF('2. Perustiedot'!$D$16&lt;&gt;"",F646+F656+F660,"")</f>
        <v/>
      </c>
      <c r="G662" s="50" t="str">
        <f>IF('2. Perustiedot'!$D$17&lt;&gt;"",G646+G656+G660,"")</f>
        <v/>
      </c>
      <c r="H662" s="50" t="str">
        <f>IF('2. Perustiedot'!$D$18&lt;&gt;"",H646+H656+H660,"")</f>
        <v/>
      </c>
      <c r="I662" s="10"/>
      <c r="J662" s="50" t="str">
        <f>IF('2. Perustiedot'!$D$16&lt;&gt;"",J646+J656+J660,"")</f>
        <v/>
      </c>
      <c r="K662" s="50" t="str">
        <f>IF('2. Perustiedot'!$D$17&lt;&gt;"",K646+K656+K660,"")</f>
        <v/>
      </c>
      <c r="L662" s="50" t="str">
        <f>IF('2. Perustiedot'!$D$18&lt;&gt;"",L646+L656+L660,"")</f>
        <v/>
      </c>
    </row>
    <row r="664" spans="1:12">
      <c r="A664" s="128" t="s">
        <v>170</v>
      </c>
    </row>
    <row r="665" spans="1:12">
      <c r="A665" s="41" t="s">
        <v>41</v>
      </c>
      <c r="B665" s="41" t="s">
        <v>63</v>
      </c>
      <c r="C665" s="41"/>
      <c r="D665" s="133"/>
      <c r="E665" s="133"/>
      <c r="F665" s="41" t="s">
        <v>61</v>
      </c>
      <c r="G665" s="41"/>
      <c r="H665" s="41"/>
      <c r="I665" s="133"/>
      <c r="J665" s="41" t="s">
        <v>62</v>
      </c>
      <c r="K665" s="41"/>
      <c r="L665" s="41"/>
    </row>
    <row r="666" spans="1:12">
      <c r="A666" s="130" t="s">
        <v>1</v>
      </c>
      <c r="B666" s="48" t="str">
        <f>IF('2. Perustiedot'!$D$16&lt;&gt;"",SUM($J$434:$O$449),"")</f>
        <v/>
      </c>
      <c r="C666" s="48" t="str">
        <f>IF('2. Perustiedot'!$D$17&lt;&gt;"",SUM($J$453:$O$468),"")</f>
        <v/>
      </c>
      <c r="D666" s="48" t="str">
        <f>IF('2. Perustiedot'!$D$18&lt;&gt;"",SUM($J$472:$O$487),"")</f>
        <v/>
      </c>
      <c r="E666" s="133"/>
      <c r="F666" s="48" t="str">
        <f>IF('2. Perustiedot'!$D$16&lt;&gt;"",SUM($J$492:$O$507),"")</f>
        <v/>
      </c>
      <c r="G666" s="48" t="str">
        <f>IF('2. Perustiedot'!$D$17&lt;&gt;"",SUM($J$511:$O$526),"")</f>
        <v/>
      </c>
      <c r="H666" s="48" t="str">
        <f>IF('2. Perustiedot'!$D$18&lt;&gt;"",SUM($J$530:$O$545),"")</f>
        <v/>
      </c>
      <c r="I666" s="133"/>
      <c r="J666" s="48" t="str">
        <f>IF('2. Perustiedot'!$D$16&lt;&gt;"",SUM($J$550:$O$565),"")</f>
        <v/>
      </c>
      <c r="K666" s="48" t="str">
        <f>IF('2. Perustiedot'!$D$17&lt;&gt;"",SUM($J$569:$O$584),"")</f>
        <v/>
      </c>
      <c r="L666" s="48" t="str">
        <f>IF('2. Perustiedot'!$D$18&lt;&gt;"",SUM($J$588:$O$603),"")</f>
        <v/>
      </c>
    </row>
    <row r="667" spans="1:12">
      <c r="A667" s="130" t="s">
        <v>44</v>
      </c>
      <c r="B667" s="48" t="str">
        <f>IF('2. Perustiedot'!$D$16&lt;&gt;"",SUM($E$434:$E$449)+SUM($P$434:$P$449),"")</f>
        <v/>
      </c>
      <c r="C667" s="48" t="str">
        <f>IF('2. Perustiedot'!$D$17&lt;&gt;"",SUM($E$453:$E$468)+SUM($P$453:$P$468),"")</f>
        <v/>
      </c>
      <c r="D667" s="48" t="str">
        <f>IF('2. Perustiedot'!$D$18&lt;&gt;"",SUM($E$472:$E$487)+SUM($P$472:$P$487),"")</f>
        <v/>
      </c>
      <c r="E667" s="133"/>
      <c r="F667" s="48" t="str">
        <f>IF('2. Perustiedot'!$D$16&lt;&gt;"",SUM($E$492:$E$507)+SUM($P$492:$P$507),"")</f>
        <v/>
      </c>
      <c r="G667" s="48" t="str">
        <f>IF('2. Perustiedot'!$D$17&lt;&gt;"",SUM($E$511:$E$526)+SUM($P$511:$P$526),"")</f>
        <v/>
      </c>
      <c r="H667" s="48" t="str">
        <f>IF('2. Perustiedot'!$D$18&lt;&gt;"",SUM($E$530:$E$545)+SUM($P$530:$P$545),"")</f>
        <v/>
      </c>
      <c r="I667" s="133"/>
      <c r="J667" s="48" t="str">
        <f>IF('2. Perustiedot'!$D$16&lt;&gt;"",SUM($E$550:$E$565)+SUM($P$550:$P$565),"")</f>
        <v/>
      </c>
      <c r="K667" s="48" t="str">
        <f>IF('2. Perustiedot'!$D$17&lt;&gt;"",SUM($E$569:$E$584)+SUM($P$569:$P$584),"")</f>
        <v/>
      </c>
      <c r="L667" s="48" t="str">
        <f>IF('2. Perustiedot'!$D$18&lt;&gt;"",SUM($E$588:$E$603)+SUM($P$588:$P$603),"")</f>
        <v/>
      </c>
    </row>
    <row r="668" spans="1:12">
      <c r="A668" s="130" t="s">
        <v>47</v>
      </c>
      <c r="B668" s="48" t="str">
        <f>IF('2. Perustiedot'!$D$16&lt;&gt;"",SUM($F$434:$I$449),"")</f>
        <v/>
      </c>
      <c r="C668" s="48" t="str">
        <f>IF('2. Perustiedot'!$D$17&lt;&gt;"",SUM($F$453:$I$468),"")</f>
        <v/>
      </c>
      <c r="D668" s="48" t="str">
        <f>IF('2. Perustiedot'!$D$18&lt;&gt;"",SUM($F$472:$I$487),"")</f>
        <v/>
      </c>
      <c r="E668" s="133"/>
      <c r="F668" s="48" t="str">
        <f>IF('2. Perustiedot'!$D$16&lt;&gt;"",SUM($F$492:$I$507),"")</f>
        <v/>
      </c>
      <c r="G668" s="48" t="str">
        <f>IF('2. Perustiedot'!$D$17&lt;&gt;"",SUM($F$511:$I$526),"")</f>
        <v/>
      </c>
      <c r="H668" s="48" t="str">
        <f>IF('2. Perustiedot'!$D$18&lt;&gt;"",SUM($F$530:$I$545),"")</f>
        <v/>
      </c>
      <c r="I668" s="133"/>
      <c r="J668" s="48" t="str">
        <f>IF('2. Perustiedot'!$D$16&lt;&gt;"",SUM($F$550:$I$565),"")</f>
        <v/>
      </c>
      <c r="K668" s="48" t="str">
        <f>IF('2. Perustiedot'!$D$17&lt;&gt;"",SUM($F$569:$I$584),"")</f>
        <v/>
      </c>
      <c r="L668" s="48" t="str">
        <f>IF('2. Perustiedot'!$D$18&lt;&gt;"",SUM($F$588:$I$603),"")</f>
        <v/>
      </c>
    </row>
    <row r="669" spans="1:12">
      <c r="A669" s="130" t="s">
        <v>46</v>
      </c>
      <c r="B669" s="48" t="str">
        <f>IF('2. Perustiedot'!$D$16&lt;&gt;"",SUM($B$434:$D$449),"")</f>
        <v/>
      </c>
      <c r="C669" s="48" t="str">
        <f>IF('2. Perustiedot'!$D$17&lt;&gt;"",SUM($B$453:$D$468),"")</f>
        <v/>
      </c>
      <c r="D669" s="48" t="str">
        <f>IF('2. Perustiedot'!$D$18&lt;&gt;"",SUM($B$472:$D$487),"")</f>
        <v/>
      </c>
      <c r="E669" s="133"/>
      <c r="F669" s="48" t="str">
        <f>IF('2. Perustiedot'!$D$16&lt;&gt;"",SUM($B$492:$D$507),"")</f>
        <v/>
      </c>
      <c r="G669" s="48" t="str">
        <f>IF('2. Perustiedot'!$D$17&lt;&gt;"",SUM($B$511:$D$526),"")</f>
        <v/>
      </c>
      <c r="H669" s="48" t="str">
        <f>IF('2. Perustiedot'!$D$18&lt;&gt;"",SUM($B$530:$D$545),"")</f>
        <v/>
      </c>
      <c r="I669" s="133"/>
      <c r="J669" s="48" t="str">
        <f>IF('2. Perustiedot'!$D$16&lt;&gt;"",SUM($B$550:$D$565),"")</f>
        <v/>
      </c>
      <c r="K669" s="48" t="str">
        <f>IF('2. Perustiedot'!$D$17&lt;&gt;"",SUM($B$569:$D$584),"")</f>
        <v/>
      </c>
      <c r="L669" s="48" t="str">
        <f>IF('2. Perustiedot'!$D$18&lt;&gt;"",SUM($B$588:$D$603),"")</f>
        <v/>
      </c>
    </row>
    <row r="670" spans="1:12">
      <c r="A670" s="130" t="s">
        <v>27</v>
      </c>
      <c r="B670" s="48" t="str">
        <f>IF('2. Perustiedot'!$D$16&lt;&gt;"",SUM($Q$434:$Q$449),"")</f>
        <v/>
      </c>
      <c r="C670" s="48" t="str">
        <f>IF('2. Perustiedot'!$D$17&lt;&gt;"",SUM($Q$453:$Q$468),"")</f>
        <v/>
      </c>
      <c r="D670" s="48" t="str">
        <f>IF('2. Perustiedot'!$D$18&lt;&gt;"",SUM($Q$472:$Q$487),"")</f>
        <v/>
      </c>
      <c r="E670" s="133"/>
      <c r="F670" s="48" t="str">
        <f>IF('2. Perustiedot'!$D$16&lt;&gt;"",SUM($Q$492:$Q$507),"")</f>
        <v/>
      </c>
      <c r="G670" s="48" t="str">
        <f>IF('2. Perustiedot'!$D$17&lt;&gt;"",SUM($Q$511:$Q$526),"")</f>
        <v/>
      </c>
      <c r="H670" s="48" t="str">
        <f>IF('2. Perustiedot'!$D$18&lt;&gt;"",SUM($Q$530:$Q$545),"")</f>
        <v/>
      </c>
      <c r="I670" s="133"/>
      <c r="J670" s="48" t="str">
        <f>IF('2. Perustiedot'!$D$16&lt;&gt;"",SUM($Q$550:$Q$565),"")</f>
        <v/>
      </c>
      <c r="K670" s="48" t="str">
        <f>IF('2. Perustiedot'!$D$17&lt;&gt;"",SUM($Q$569:$Q$584),"")</f>
        <v/>
      </c>
      <c r="L670" s="48" t="str">
        <f>IF('2. Perustiedot'!$D$18&lt;&gt;"",SUM($Q$588:$Q$603),"")</f>
        <v/>
      </c>
    </row>
    <row r="671" spans="1:12">
      <c r="A671" s="130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</row>
    <row r="672" spans="1:12">
      <c r="A672" s="130" t="s">
        <v>42</v>
      </c>
      <c r="B672" s="48" t="str">
        <f>IF('2. Perustiedot'!$D$16&lt;&gt;"",Taustaluvut!$B$135/10000*(('4. Rakenteet'!$E$9-'4. Rakenteet'!$D$9)*0.25+('4. Rakenteet'!$E$10-'4. Rakenteet'!$D$10)*0.8+('4. Rakenteet'!$E$11-'4. Rakenteet'!$D$11)),"")</f>
        <v/>
      </c>
      <c r="C672" s="48" t="str">
        <f>IF('2. Perustiedot'!$D$17&lt;&gt;"",Taustaluvut!$B$135/10000*(('4. Rakenteet'!$F$9-'4. Rakenteet'!$D$9)*0.25+('4. Rakenteet'!$F$10-'4. Rakenteet'!$D$10)*0.8+('4. Rakenteet'!$F$11-'4. Rakenteet'!$D$11)),"")</f>
        <v/>
      </c>
      <c r="D672" s="48" t="str">
        <f>IF('2. Perustiedot'!$D$18&lt;&gt;"",Taustaluvut!$B$135/10000*(('4. Rakenteet'!$G$9-'4. Rakenteet'!$D$9)*0.25+('4. Rakenteet'!$G$10-'4. Rakenteet'!$D$10)*0.8+('4. Rakenteet'!$G$11-'4. Rakenteet'!$D$11)),"")</f>
        <v/>
      </c>
      <c r="E672" s="133"/>
      <c r="F672" s="48" t="str">
        <f>IF('2. Perustiedot'!$D$16&lt;&gt;"",Taustaluvut!$B$135/10000*(('4. Rakenteet'!$E$9-'4. Rakenteet'!$D$9)*0.25+('4. Rakenteet'!$E$10-'4. Rakenteet'!$D$10)*0.8+('4. Rakenteet'!$E$11-'4. Rakenteet'!$D$11)),"")</f>
        <v/>
      </c>
      <c r="G672" s="48" t="str">
        <f>IF('2. Perustiedot'!$D$17&lt;&gt;"",Taustaluvut!$B$135/10000*(('4. Rakenteet'!$F$9-'4. Rakenteet'!$D$9)*0.25+('4. Rakenteet'!$F$10-'4. Rakenteet'!$D$10)*0.8+('4. Rakenteet'!$F$11-'4. Rakenteet'!$D$11)),"")</f>
        <v/>
      </c>
      <c r="H672" s="48" t="str">
        <f>IF('2. Perustiedot'!$D$18&lt;&gt;"",Taustaluvut!$B$135/10000*(('4. Rakenteet'!$G$9-'4. Rakenteet'!$D$9)*0.25+('4. Rakenteet'!$G$10-'4. Rakenteet'!$D$10)*0.8+('4. Rakenteet'!$G$11-'4. Rakenteet'!$D$11)),"")</f>
        <v/>
      </c>
      <c r="I672" s="133"/>
      <c r="J672" s="48" t="str">
        <f>IF('2. Perustiedot'!$D$16&lt;&gt;"",Taustaluvut!$B$135/10000*(('4. Rakenteet'!$E$9-'4. Rakenteet'!$D$9)*0.25+('4. Rakenteet'!$E$10-'4. Rakenteet'!$D$10)*0.8+('4. Rakenteet'!$E$11-'4. Rakenteet'!$D$11)),"")</f>
        <v/>
      </c>
      <c r="K672" s="48" t="str">
        <f>IF('2. Perustiedot'!$D$17&lt;&gt;"",Taustaluvut!$B$135/10000*(('4. Rakenteet'!$F$9-'4. Rakenteet'!$D$9)*0.25+('4. Rakenteet'!$F$10-'4. Rakenteet'!$D$10)*0.8+('4. Rakenteet'!$F$11-'4. Rakenteet'!$D$11)),"")</f>
        <v/>
      </c>
      <c r="L672" s="48" t="str">
        <f>IF('2. Perustiedot'!$D$18&lt;&gt;"",Taustaluvut!$B$135/10000*(('4. Rakenteet'!$G$9-'4. Rakenteet'!$D$9)*0.25+('4. Rakenteet'!$G$10-'4. Rakenteet'!$D$10)*0.8+('4. Rakenteet'!$G$11-'4. Rakenteet'!$D$11)),"")</f>
        <v/>
      </c>
    </row>
    <row r="673" spans="1:12">
      <c r="A673" s="41" t="s">
        <v>60</v>
      </c>
      <c r="B673" s="50" t="str">
        <f>IF('2. Perustiedot'!$D$16&lt;&gt;"",SUM(B666:B670)+B672,"")</f>
        <v/>
      </c>
      <c r="C673" s="50" t="str">
        <f>IF('2. Perustiedot'!$D$17&lt;&gt;"",SUM(C666:C670)+C672,"")</f>
        <v/>
      </c>
      <c r="D673" s="50" t="str">
        <f>IF('2. Perustiedot'!$D$18&lt;&gt;"",SUM(D666:D670)+D672,"")</f>
        <v/>
      </c>
      <c r="E673" s="133"/>
      <c r="F673" s="50" t="str">
        <f>IF('2. Perustiedot'!$D$16&lt;&gt;"",SUM(F666:F670)+F672,"")</f>
        <v/>
      </c>
      <c r="G673" s="50" t="str">
        <f>IF('2. Perustiedot'!$D$17&lt;&gt;"",SUM(G666:G670)+G672,"")</f>
        <v/>
      </c>
      <c r="H673" s="50" t="str">
        <f>IF('2. Perustiedot'!$D$18&lt;&gt;"",SUM(H666:H670)+H672,"")</f>
        <v/>
      </c>
      <c r="I673" s="133"/>
      <c r="J673" s="50" t="str">
        <f>IF('2. Perustiedot'!$D$16&lt;&gt;"",SUM(J666:J670)+J672,"")</f>
        <v/>
      </c>
      <c r="K673" s="50" t="str">
        <f>IF('2. Perustiedot'!$D$17&lt;&gt;"",SUM(K666:K670)+K672,"")</f>
        <v/>
      </c>
      <c r="L673" s="50" t="str">
        <f>IF('2. Perustiedot'!$D$18&lt;&gt;"",SUM(L666:L670)+L672,"")</f>
        <v/>
      </c>
    </row>
    <row r="674" spans="1:12">
      <c r="A674" s="130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</row>
    <row r="675" spans="1:12">
      <c r="A675" s="41" t="s">
        <v>25</v>
      </c>
      <c r="B675" s="41" t="s">
        <v>63</v>
      </c>
      <c r="C675" s="41"/>
      <c r="D675" s="133"/>
      <c r="E675" s="133"/>
      <c r="F675" s="41" t="s">
        <v>61</v>
      </c>
      <c r="G675" s="41"/>
      <c r="H675" s="41"/>
      <c r="I675" s="133"/>
      <c r="J675" s="41" t="s">
        <v>62</v>
      </c>
      <c r="K675" s="41"/>
      <c r="L675" s="41"/>
    </row>
    <row r="676" spans="1:12">
      <c r="A676" s="130" t="s">
        <v>1</v>
      </c>
      <c r="B676" s="48" t="str">
        <f>IF('2. Perustiedot'!$D$16&lt;&gt;"",('3. Maankäytön muutos'!$D$11-'3. Maankäytön muutos'!$D$11)*Taustaluvut!$C$131+('3. Maankäytön muutos'!$D$12-'3. Maankäytön muutos'!$D$12)*Taustaluvut!$C$132,"")</f>
        <v/>
      </c>
      <c r="C676" s="48" t="str">
        <f>IF('2. Perustiedot'!$D$17&lt;&gt;"",('3. Maankäytön muutos'!$E$11-'3. Maankäytön muutos'!$D$11)*Taustaluvut!$C$131+('3. Maankäytön muutos'!$E$12-'3. Maankäytön muutos'!$D$12)*Taustaluvut!$C$132,"")</f>
        <v/>
      </c>
      <c r="D676" s="48" t="str">
        <f>IF('2. Perustiedot'!$D$18&lt;&gt;"",('3. Maankäytön muutos'!$F$11-'3. Maankäytön muutos'!$D$11)*Taustaluvut!$C$131+('3. Maankäytön muutos'!$F$12-'3. Maankäytön muutos'!$D$12)*Taustaluvut!$C$132,"")</f>
        <v/>
      </c>
      <c r="E676" s="133"/>
      <c r="F676" s="48" t="str">
        <f>IF('2. Perustiedot'!$D$16&lt;&gt;"",('3. Maankäytön muutos'!$D$11-'3. Maankäytön muutos'!$D$11)*Taustaluvut!$C$131+('3. Maankäytön muutos'!$D$12-'3. Maankäytön muutos'!$D$12)*Taustaluvut!$C$132,"")</f>
        <v/>
      </c>
      <c r="G676" s="48" t="str">
        <f>IF('2. Perustiedot'!$D$17&lt;&gt;"",('3. Maankäytön muutos'!$E$11-'3. Maankäytön muutos'!$D$11)*Taustaluvut!$C$131+('3. Maankäytön muutos'!$E$12-'3. Maankäytön muutos'!$D$12)*Taustaluvut!$C$132,"")</f>
        <v/>
      </c>
      <c r="H676" s="48" t="str">
        <f>IF('2. Perustiedot'!$D$18&lt;&gt;"",('3. Maankäytön muutos'!$F$11-'3. Maankäytön muutos'!$D$11)*Taustaluvut!$C$131+('3. Maankäytön muutos'!$F$12-'3. Maankäytön muutos'!$D$12)*Taustaluvut!$C$132,"")</f>
        <v/>
      </c>
      <c r="I676" s="133"/>
      <c r="J676" s="48" t="str">
        <f>IF('2. Perustiedot'!$D$16&lt;&gt;"",('3. Maankäytön muutos'!$D$11-'3. Maankäytön muutos'!$D$11)*Taustaluvut!$C$131+('3. Maankäytön muutos'!$D$12-'3. Maankäytön muutos'!$D$12)*Taustaluvut!$C$132,"")</f>
        <v/>
      </c>
      <c r="K676" s="48" t="str">
        <f>IF('2. Perustiedot'!$D$17&lt;&gt;"",('3. Maankäytön muutos'!$E$11-'3. Maankäytön muutos'!$D$11)*Taustaluvut!$C$131+('3. Maankäytön muutos'!$E$12-'3. Maankäytön muutos'!$D$12)*Taustaluvut!$C$132,"")</f>
        <v/>
      </c>
      <c r="L676" s="48" t="str">
        <f>IF('2. Perustiedot'!$D$18&lt;&gt;"",('3. Maankäytön muutos'!$F$11-'3. Maankäytön muutos'!$D$11)*Taustaluvut!$C$131+('3. Maankäytön muutos'!$F$12-'3. Maankäytön muutos'!$D$12)*Taustaluvut!$C$132,"")</f>
        <v/>
      </c>
    </row>
    <row r="677" spans="1:12">
      <c r="A677" s="130" t="s">
        <v>44</v>
      </c>
      <c r="B677" s="48" t="str">
        <f>IF('2. Perustiedot'!$D$16&lt;&gt;"",('3. Maankäytön muutos'!$D$13-'3. Maankäytön muutos'!$D$13)*Taustaluvut!$C$133+('3. Maankäytön muutos'!$D$14-'3. Maankäytön muutos'!$D$14)*Taustaluvut!$C$134,"")</f>
        <v/>
      </c>
      <c r="C677" s="48" t="str">
        <f>IF('2. Perustiedot'!$D$17&lt;&gt;"",('3. Maankäytön muutos'!$E$13-'3. Maankäytön muutos'!$D$13)*Taustaluvut!$C$133+('3. Maankäytön muutos'!$E$14-'3. Maankäytön muutos'!$D$14)*Taustaluvut!$C$134,"")</f>
        <v/>
      </c>
      <c r="D677" s="48" t="str">
        <f>IF('2. Perustiedot'!$D$18&lt;&gt;"",('3. Maankäytön muutos'!$F$13-'3. Maankäytön muutos'!$D$13)*Taustaluvut!$C$133+('3. Maankäytön muutos'!$F$14-'3. Maankäytön muutos'!$D$14)*Taustaluvut!$C$134,"")</f>
        <v/>
      </c>
      <c r="E677" s="133"/>
      <c r="F677" s="48" t="str">
        <f>IF('2. Perustiedot'!$D$16&lt;&gt;"",('3. Maankäytön muutos'!$D$13-'3. Maankäytön muutos'!$D$13)*Taustaluvut!$C$133+('3. Maankäytön muutos'!$D$14-'3. Maankäytön muutos'!$D$14)*Taustaluvut!$C$134,"")</f>
        <v/>
      </c>
      <c r="G677" s="48" t="str">
        <f>IF('2. Perustiedot'!$D$17&lt;&gt;"",('3. Maankäytön muutos'!$E$13-'3. Maankäytön muutos'!$D$13)*Taustaluvut!$C$133+('3. Maankäytön muutos'!$E$14-'3. Maankäytön muutos'!$D$14)*Taustaluvut!$C$134,"")</f>
        <v/>
      </c>
      <c r="H677" s="48" t="str">
        <f>IF('2. Perustiedot'!$D$18&lt;&gt;"",('3. Maankäytön muutos'!$F$13-'3. Maankäytön muutos'!$D$13)*Taustaluvut!$C$133+('3. Maankäytön muutos'!$F$14-'3. Maankäytön muutos'!$D$14)*Taustaluvut!$C$134,"")</f>
        <v/>
      </c>
      <c r="I677" s="133"/>
      <c r="J677" s="48" t="str">
        <f>IF('2. Perustiedot'!$D$16&lt;&gt;"",('3. Maankäytön muutos'!$D$13-'3. Maankäytön muutos'!$D$13)*Taustaluvut!$C$133+('3. Maankäytön muutos'!$D$14-'3. Maankäytön muutos'!$D$14)*Taustaluvut!$C$134,"")</f>
        <v/>
      </c>
      <c r="K677" s="48" t="str">
        <f>IF('2. Perustiedot'!$D$17&lt;&gt;"",('3. Maankäytön muutos'!$E$13-'3. Maankäytön muutos'!$D$13)*Taustaluvut!$C$133+('3. Maankäytön muutos'!$E$14-'3. Maankäytön muutos'!$D$14)*Taustaluvut!$C$134,"")</f>
        <v/>
      </c>
      <c r="L677" s="48" t="str">
        <f>IF('2. Perustiedot'!$D$18&lt;&gt;"",('3. Maankäytön muutos'!$F$13-'3. Maankäytön muutos'!$D$13)*Taustaluvut!$C$133+('3. Maankäytön muutos'!$F$14-'3. Maankäytön muutos'!$D$14)*Taustaluvut!$C$134,"")</f>
        <v/>
      </c>
    </row>
    <row r="678" spans="1:12">
      <c r="A678" s="130" t="s">
        <v>47</v>
      </c>
      <c r="B678" s="48" t="str">
        <f>IF('2. Perustiedot'!$D$16&lt;&gt;"",('3. Maankäytön muutos'!$D$15-'3. Maankäytön muutos'!$D$15)*Taustaluvut!$C$135,"")</f>
        <v/>
      </c>
      <c r="C678" s="48" t="str">
        <f>IF('2. Perustiedot'!$D$17&lt;&gt;"",('3. Maankäytön muutos'!$E$15-'3. Maankäytön muutos'!$D$15)*Taustaluvut!$C$135,"")</f>
        <v/>
      </c>
      <c r="D678" s="48" t="str">
        <f>IF('2. Perustiedot'!$D$18&lt;&gt;"",('3. Maankäytön muutos'!$F$15-'3. Maankäytön muutos'!$D$15)*Taustaluvut!$C$135,"")</f>
        <v/>
      </c>
      <c r="E678" s="133"/>
      <c r="F678" s="48" t="str">
        <f>IF('2. Perustiedot'!$D$16&lt;&gt;"",('3. Maankäytön muutos'!$D$15-'3. Maankäytön muutos'!$D$15)*Taustaluvut!$C$135,"")</f>
        <v/>
      </c>
      <c r="G678" s="48" t="str">
        <f>IF('2. Perustiedot'!$D$17&lt;&gt;"",('3. Maankäytön muutos'!$E$15-'3. Maankäytön muutos'!$D$15)*Taustaluvut!$C$135,"")</f>
        <v/>
      </c>
      <c r="H678" s="48" t="str">
        <f>IF('2. Perustiedot'!$D$18&lt;&gt;"",('3. Maankäytön muutos'!$F$15-'3. Maankäytön muutos'!$D$15)*Taustaluvut!$C$135,"")</f>
        <v/>
      </c>
      <c r="I678" s="133"/>
      <c r="J678" s="48" t="str">
        <f>IF('2. Perustiedot'!$D$16&lt;&gt;"",('3. Maankäytön muutos'!$D$15-'3. Maankäytön muutos'!$D$15)*Taustaluvut!$C$135,"")</f>
        <v/>
      </c>
      <c r="K678" s="48" t="str">
        <f>IF('2. Perustiedot'!$D$17&lt;&gt;"",('3. Maankäytön muutos'!$E$15-'3. Maankäytön muutos'!$D$15)*Taustaluvut!$C$135,"")</f>
        <v/>
      </c>
      <c r="L678" s="48" t="str">
        <f>IF('2. Perustiedot'!$D$18&lt;&gt;"",('3. Maankäytön muutos'!$F$15-'3. Maankäytön muutos'!$D$15)*Taustaluvut!$C$135,"")</f>
        <v/>
      </c>
    </row>
    <row r="679" spans="1:12">
      <c r="A679" s="130" t="s">
        <v>46</v>
      </c>
      <c r="B679" s="48" t="str">
        <f>IF('2. Perustiedot'!$D$16&lt;&gt;"",('3. Maankäytön muutos'!$D$16-'3. Maankäytön muutos'!$D$16)*Taustaluvut!$C$136,"")</f>
        <v/>
      </c>
      <c r="C679" s="48" t="str">
        <f>IF('2. Perustiedot'!$D$17&lt;&gt;"",('3. Maankäytön muutos'!$E$16-'3. Maankäytön muutos'!$D$16)*Taustaluvut!$C$136,"")</f>
        <v/>
      </c>
      <c r="D679" s="48" t="str">
        <f>IF('2. Perustiedot'!$D$17&lt;&gt;"",('3. Maankäytön muutos'!$F$16-'3. Maankäytön muutos'!$D$16)*Taustaluvut!$C$136,"")</f>
        <v/>
      </c>
      <c r="E679" s="133"/>
      <c r="F679" s="48" t="str">
        <f>IF('2. Perustiedot'!$D$16&lt;&gt;"",('3. Maankäytön muutos'!$D$16-'3. Maankäytön muutos'!$D$16)*Taustaluvut!$C$136,"")</f>
        <v/>
      </c>
      <c r="G679" s="48" t="str">
        <f>IF('2. Perustiedot'!$D$17&lt;&gt;"",('3. Maankäytön muutos'!$E$16-'3. Maankäytön muutos'!$D$16)*Taustaluvut!$C$136,"")</f>
        <v/>
      </c>
      <c r="H679" s="48" t="str">
        <f>IF('2. Perustiedot'!$D$17&lt;&gt;"",('3. Maankäytön muutos'!$F$16-'3. Maankäytön muutos'!$D$16)*Taustaluvut!$C$136,"")</f>
        <v/>
      </c>
      <c r="I679" s="133"/>
      <c r="J679" s="48" t="str">
        <f>IF('2. Perustiedot'!$D$16&lt;&gt;"",('3. Maankäytön muutos'!$D$16-'3. Maankäytön muutos'!$D$16)*Taustaluvut!$C$136,"")</f>
        <v/>
      </c>
      <c r="K679" s="48" t="str">
        <f>IF('2. Perustiedot'!$D$17&lt;&gt;"",('3. Maankäytön muutos'!$E$16-'3. Maankäytön muutos'!$D$16)*Taustaluvut!$C$136,"")</f>
        <v/>
      </c>
      <c r="L679" s="48" t="str">
        <f>IF('2. Perustiedot'!$D$17&lt;&gt;"",('3. Maankäytön muutos'!$F$16-'3. Maankäytön muutos'!$D$16)*Taustaluvut!$C$136,"")</f>
        <v/>
      </c>
    </row>
    <row r="680" spans="1:12">
      <c r="A680" s="130" t="s">
        <v>27</v>
      </c>
      <c r="B680" s="48" t="str">
        <f>IF('2. Perustiedot'!$D$16&lt;&gt;"",('3. Maankäytön muutos'!$D$17-'3. Maankäytön muutos'!$D$17)*Taustaluvut!$C$137,"")</f>
        <v/>
      </c>
      <c r="C680" s="48" t="str">
        <f>IF('2. Perustiedot'!$D$17&lt;&gt;"",('3. Maankäytön muutos'!$E$17-'3. Maankäytön muutos'!$D$17)*Taustaluvut!$C$137,"")</f>
        <v/>
      </c>
      <c r="D680" s="48" t="str">
        <f>IF('2. Perustiedot'!$D$17&lt;&gt;"",('3. Maankäytön muutos'!$F$17-'3. Maankäytön muutos'!$D$17)*Taustaluvut!$C$137,"")</f>
        <v/>
      </c>
      <c r="E680" s="133"/>
      <c r="F680" s="48" t="str">
        <f>IF('2. Perustiedot'!$D$16&lt;&gt;"",('3. Maankäytön muutos'!$D$17-'3. Maankäytön muutos'!$D$17)*Taustaluvut!$C$137,"")</f>
        <v/>
      </c>
      <c r="G680" s="48" t="str">
        <f>IF('2. Perustiedot'!$D$17&lt;&gt;"",('3. Maankäytön muutos'!$E$17-'3. Maankäytön muutos'!$D$17)*Taustaluvut!$C$137,"")</f>
        <v/>
      </c>
      <c r="H680" s="48" t="str">
        <f>IF('2. Perustiedot'!$D$17&lt;&gt;"",('3. Maankäytön muutos'!$F$17-'3. Maankäytön muutos'!$D$17)*Taustaluvut!$C$137,"")</f>
        <v/>
      </c>
      <c r="I680" s="133"/>
      <c r="J680" s="48" t="str">
        <f>IF('2. Perustiedot'!$D$16&lt;&gt;"",('3. Maankäytön muutos'!$D$17-'3. Maankäytön muutos'!$D$17)*Taustaluvut!$C$137,"")</f>
        <v/>
      </c>
      <c r="K680" s="48" t="str">
        <f>IF('2. Perustiedot'!$D$17&lt;&gt;"",('3. Maankäytön muutos'!$E$17-'3. Maankäytön muutos'!$D$17)*Taustaluvut!$C$137,"")</f>
        <v/>
      </c>
      <c r="L680" s="48" t="str">
        <f>IF('2. Perustiedot'!$D$17&lt;&gt;"",('3. Maankäytön muutos'!$F$17-'3. Maankäytön muutos'!$D$17)*Taustaluvut!$C$137,"")</f>
        <v/>
      </c>
    </row>
    <row r="681" spans="1:12">
      <c r="A681" s="130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</row>
    <row r="682" spans="1:12">
      <c r="A682" s="130" t="s">
        <v>42</v>
      </c>
      <c r="B682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C682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D682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  <c r="E682" s="133"/>
      <c r="F682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G682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H682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  <c r="I682" s="133"/>
      <c r="J682" s="48" t="str">
        <f>IF('2. Perustiedot'!$D$16&lt;&gt;"",Taustaluvut!$C$135/10000*(('4. Rakenteet'!$E$9-'4. Rakenteet'!$D$9)*0.25+('4. Rakenteet'!$E$10-'4. Rakenteet'!$D$10)*0.8+('4. Rakenteet'!$E$11-'4. Rakenteet'!$D$11))+('4. Rakenteet'!$E$14-'4. Rakenteet'!$D$14)*Taustaluvut!$B$12,"")</f>
        <v/>
      </c>
      <c r="K682" s="48" t="str">
        <f>IF('2. Perustiedot'!$D$17&lt;&gt;"",Taustaluvut!$C$135/10000*(('4. Rakenteet'!$F$9-'4. Rakenteet'!$D$9)*0.25+('4. Rakenteet'!$F$10-'4. Rakenteet'!$D$10)*0.8+('4. Rakenteet'!$F$11-'4. Rakenteet'!$D$11))+('4. Rakenteet'!$F$14-'4. Rakenteet'!$D$14)*Taustaluvut!$B$12,"")</f>
        <v/>
      </c>
      <c r="L682" s="48" t="str">
        <f>IF('2. Perustiedot'!$D$18&lt;&gt;"",Taustaluvut!$C$135/10000*(('4. Rakenteet'!$G$9-'4. Rakenteet'!$D$9)*0.25+('4. Rakenteet'!$G$10-'4. Rakenteet'!$D$10)*0.8+('4. Rakenteet'!$G$11-'4. Rakenteet'!$D$11))+('4. Rakenteet'!$G$14-'4. Rakenteet'!$D$14)*Taustaluvut!$B$12,"")</f>
        <v/>
      </c>
    </row>
    <row r="683" spans="1:12">
      <c r="A683" s="41" t="s">
        <v>60</v>
      </c>
      <c r="B683" s="50" t="str">
        <f>IF('2. Perustiedot'!$D$16&lt;&gt;"",SUM(B676:B680)+B682,"")</f>
        <v/>
      </c>
      <c r="C683" s="50" t="str">
        <f>IF('2. Perustiedot'!$D$18&lt;&gt;"",SUM(C676:C680)+C682,"")</f>
        <v/>
      </c>
      <c r="D683" s="50" t="str">
        <f>IF('2. Perustiedot'!$D$18&lt;&gt;"",SUM(D676:D680)+D682,"")</f>
        <v/>
      </c>
      <c r="E683" s="41"/>
      <c r="F683" s="50" t="str">
        <f>IF('2. Perustiedot'!$D$16&lt;&gt;"",SUM(F676:F680)+F682,"")</f>
        <v/>
      </c>
      <c r="G683" s="50" t="str">
        <f>IF('2. Perustiedot'!$D$18&lt;&gt;"",SUM(G676:G680)+G682,"")</f>
        <v/>
      </c>
      <c r="H683" s="50" t="str">
        <f>IF('2. Perustiedot'!$D$18&lt;&gt;"",SUM(H676:H680)+H682,"")</f>
        <v/>
      </c>
      <c r="I683" s="41"/>
      <c r="J683" s="50" t="str">
        <f>IF('2. Perustiedot'!$D$16&lt;&gt;"",SUM(J676:J680)+J682,"")</f>
        <v/>
      </c>
      <c r="K683" s="50" t="str">
        <f>IF('2. Perustiedot'!$D$18&lt;&gt;"",SUM(K676:K680)+K682,"")</f>
        <v/>
      </c>
      <c r="L683" s="50" t="str">
        <f>IF('2. Perustiedot'!$D$18&lt;&gt;"",SUM(L676:L680)+L682,"")</f>
        <v/>
      </c>
    </row>
    <row r="684" spans="1:12">
      <c r="A684" s="41"/>
      <c r="B684" s="134"/>
      <c r="C684" s="134"/>
      <c r="D684" s="134"/>
      <c r="E684" s="41"/>
      <c r="F684" s="134"/>
      <c r="G684" s="134"/>
      <c r="H684" s="134"/>
      <c r="I684" s="41"/>
      <c r="J684" s="134"/>
      <c r="K684" s="134"/>
      <c r="L684" s="134"/>
    </row>
    <row r="685" spans="1:12">
      <c r="A685" s="10" t="s">
        <v>74</v>
      </c>
      <c r="B685" s="50" t="str">
        <f>IF('2. Perustiedot'!$D$16&lt;&gt;"",B673+B683,"")</f>
        <v/>
      </c>
      <c r="C685" s="50" t="str">
        <f>IF('2. Perustiedot'!$D$17&lt;&gt;"",C673+C683,"")</f>
        <v/>
      </c>
      <c r="D685" s="50" t="str">
        <f>IF('2. Perustiedot'!$D$18&lt;&gt;"",D673+D683,"")</f>
        <v/>
      </c>
      <c r="E685" s="41"/>
      <c r="F685" s="50" t="str">
        <f>IF('2. Perustiedot'!$D$16&lt;&gt;"",F673+F683,"")</f>
        <v/>
      </c>
      <c r="G685" s="50" t="str">
        <f>IF('2. Perustiedot'!$D$17&lt;&gt;"",G673+G683,"")</f>
        <v/>
      </c>
      <c r="H685" s="50" t="str">
        <f>IF('2. Perustiedot'!$D$18&lt;&gt;"",H673+H683,"")</f>
        <v/>
      </c>
      <c r="I685" s="41"/>
      <c r="J685" s="50" t="str">
        <f>IF('2. Perustiedot'!$D$16&lt;&gt;"",J673+J683,"")</f>
        <v/>
      </c>
      <c r="K685" s="50" t="str">
        <f>IF('2. Perustiedot'!$D$17&lt;&gt;"",K673+K683,"")</f>
        <v/>
      </c>
      <c r="L685" s="50" t="str">
        <f>IF('2. Perustiedot'!$D$18&lt;&gt;"",L673+L683,"")</f>
        <v/>
      </c>
    </row>
    <row r="686" spans="1:12">
      <c r="A686" s="130"/>
      <c r="B686" s="130"/>
      <c r="C686" s="130"/>
      <c r="D686" s="130"/>
      <c r="E686" s="133"/>
      <c r="F686" s="130"/>
      <c r="G686" s="130"/>
      <c r="H686" s="130"/>
      <c r="I686" s="133"/>
      <c r="J686" s="130"/>
      <c r="K686" s="130"/>
      <c r="L686" s="130"/>
    </row>
    <row r="687" spans="1:12">
      <c r="A687" s="41" t="s">
        <v>72</v>
      </c>
      <c r="B687" s="52" t="str">
        <f>IF('2. Perustiedot'!$D$16&lt;&gt;"",IF(('4. Rakenteet'!$D$5-'4. Rakenteet'!$D$5)&gt;0,('4. Rakenteet'!$D$5-'4. Rakenteet'!$D$5)*Taustaluvut!$B$8,0)+IF(('4. Rakenteet'!$D$6-'4. Rakenteet'!$D$6)&gt;0,('4. Rakenteet'!$D$6-'4. Rakenteet'!$D$6)*Taustaluvut!$C$8,0),"")</f>
        <v/>
      </c>
      <c r="C687" s="52" t="str">
        <f>IF('2. Perustiedot'!$D$17&lt;&gt;"",IF(('4. Rakenteet'!$E$5-'4. Rakenteet'!$D$5)&gt;0,('4. Rakenteet'!$E$5-'4. Rakenteet'!$D$5)*Taustaluvut!$B$8,0)+IF(('4. Rakenteet'!$E$6-'4. Rakenteet'!$D$6)&gt;0,('4. Rakenteet'!$E$6-'4. Rakenteet'!$D$6)*Taustaluvut!$C$8,0),"")</f>
        <v/>
      </c>
      <c r="D687" s="52" t="str">
        <f>IF('2. Perustiedot'!$D$18&lt;&gt;"",IF(('4. Rakenteet'!$F$5-'4. Rakenteet'!$D$5)&gt;0,('4. Rakenteet'!$F$5-'4. Rakenteet'!$D$5)*Taustaluvut!$B$8,0)+IF(('4. Rakenteet'!$F$6-'4. Rakenteet'!$D$6)&gt;0,('4. Rakenteet'!$F$6-'4. Rakenteet'!$D$6)*Taustaluvut!$C$8,0),"")</f>
        <v/>
      </c>
      <c r="E687" s="41"/>
      <c r="F687" s="52" t="str">
        <f>IF('2. Perustiedot'!$D$16&lt;&gt;"",IF(('4. Rakenteet'!$D$5-'4. Rakenteet'!$D$5)&gt;0,('4. Rakenteet'!$D$5-'4. Rakenteet'!$D$5)*Taustaluvut!$B$8,0)+IF(('4. Rakenteet'!$D$6-'4. Rakenteet'!$D$6)&gt;0,('4. Rakenteet'!$D$6-'4. Rakenteet'!$D$6)*Taustaluvut!$C$8,0),"")</f>
        <v/>
      </c>
      <c r="G687" s="52" t="str">
        <f>IF('2. Perustiedot'!$D$17&lt;&gt;"",IF(('4. Rakenteet'!$E$5-'4. Rakenteet'!$D$5)&gt;0,('4. Rakenteet'!$E$5-'4. Rakenteet'!$D$5)*Taustaluvut!$B$8,0)+IF(('4. Rakenteet'!$E$6-'4. Rakenteet'!$D$6)&gt;0,('4. Rakenteet'!$E$6-'4. Rakenteet'!$D$6)*Taustaluvut!$C$8,0),"")</f>
        <v/>
      </c>
      <c r="H687" s="52" t="str">
        <f>IF('2. Perustiedot'!$D$18&lt;&gt;"",IF(('4. Rakenteet'!$F$5-'4. Rakenteet'!$D$5)&gt;0,('4. Rakenteet'!$F$5-'4. Rakenteet'!$D$5)*Taustaluvut!$B$8,0)+IF(('4. Rakenteet'!$F$6-'4. Rakenteet'!$D$6)&gt;0,('4. Rakenteet'!$F$6-'4. Rakenteet'!$D$6)*Taustaluvut!$C$8,0),"")</f>
        <v/>
      </c>
      <c r="I687" s="41"/>
      <c r="J687" s="52" t="str">
        <f>IF('2. Perustiedot'!$D$16&lt;&gt;"",IF(('4. Rakenteet'!$D$5-'4. Rakenteet'!$D$5)&gt;0,('4. Rakenteet'!$D$5-'4. Rakenteet'!$D$5)*Taustaluvut!$B$8,0)+IF(('4. Rakenteet'!$D$6-'4. Rakenteet'!$D$6)&gt;0,('4. Rakenteet'!$D$6-'4. Rakenteet'!$D$6)*Taustaluvut!$C$8,0),"")</f>
        <v/>
      </c>
      <c r="K687" s="52" t="str">
        <f>IF('2. Perustiedot'!$D$17&lt;&gt;"",IF(('4. Rakenteet'!$E$5-'4. Rakenteet'!$D$5)&gt;0,('4. Rakenteet'!$E$5-'4. Rakenteet'!$D$5)*Taustaluvut!$B$8,0)+IF(('4. Rakenteet'!$E$6-'4. Rakenteet'!$D$6)&gt;0,('4. Rakenteet'!$E$6-'4. Rakenteet'!$D$6)*Taustaluvut!$C$8,0),"")</f>
        <v/>
      </c>
      <c r="L687" s="52" t="str">
        <f>IF('2. Perustiedot'!$D$18&lt;&gt;"",IF(('4. Rakenteet'!$F$5-'4. Rakenteet'!$D$5)&gt;0,('4. Rakenteet'!$F$5-'4. Rakenteet'!$D$5)*Taustaluvut!$B$8,0)+IF(('4. Rakenteet'!$F$6-'4. Rakenteet'!$D$6)&gt;0,('4. Rakenteet'!$F$6-'4. Rakenteet'!$D$6)*Taustaluvut!$C$8,0),"")</f>
        <v/>
      </c>
    </row>
    <row r="688" spans="1:1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</row>
    <row r="689" spans="1:12">
      <c r="A689" s="41" t="s">
        <v>60</v>
      </c>
      <c r="B689" s="50" t="str">
        <f>IF('2. Perustiedot'!$D$16&lt;&gt;"",B673+B683+B687,"")</f>
        <v/>
      </c>
      <c r="C689" s="50" t="str">
        <f>IF('2. Perustiedot'!$D$17&lt;&gt;"",C673+C683+C687,"")</f>
        <v/>
      </c>
      <c r="D689" s="50" t="str">
        <f>IF('2. Perustiedot'!$D$18&lt;&gt;"",D673+D683+D687,"")</f>
        <v/>
      </c>
      <c r="E689" s="41"/>
      <c r="F689" s="50" t="str">
        <f>IF('2. Perustiedot'!$D$16&lt;&gt;"",F673+F683+F687,"")</f>
        <v/>
      </c>
      <c r="G689" s="50" t="str">
        <f>IF('2. Perustiedot'!$D$17&lt;&gt;"",G673+G683+G687,"")</f>
        <v/>
      </c>
      <c r="H689" s="50" t="str">
        <f>IF('2. Perustiedot'!$D$18&lt;&gt;"",H673+H683+H687,"")</f>
        <v/>
      </c>
      <c r="I689" s="41"/>
      <c r="J689" s="50" t="str">
        <f>IF('2. Perustiedot'!$D$16&lt;&gt;"",J673+J683+J687,"")</f>
        <v/>
      </c>
      <c r="K689" s="50" t="str">
        <f>IF('2. Perustiedot'!$D$17&lt;&gt;"",K673+K683+K687,"")</f>
        <v/>
      </c>
      <c r="L689" s="50" t="str">
        <f>IF('2. Perustiedot'!$D$18&lt;&gt;"",L673+L683+L687,"")</f>
        <v/>
      </c>
    </row>
  </sheetData>
  <sheetProtection password="CCC5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1. Johdanto</vt:lpstr>
      <vt:lpstr>2. Perustiedot</vt:lpstr>
      <vt:lpstr>3. Maankäytön muutos</vt:lpstr>
      <vt:lpstr>4. Rakenteet</vt:lpstr>
      <vt:lpstr>5. Tulos, lopputila</vt:lpstr>
      <vt:lpstr>6. Tulos, muutos ajan yli</vt:lpstr>
      <vt:lpstr>Taustaluvut</vt:lpstr>
    </vt:vector>
  </TitlesOfParts>
  <Company>Simosol 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Rasinmäki</dc:creator>
  <cp:lastModifiedBy>haapaau</cp:lastModifiedBy>
  <cp:lastPrinted>2014-02-19T16:34:53Z</cp:lastPrinted>
  <dcterms:created xsi:type="dcterms:W3CDTF">2014-01-07T07:07:57Z</dcterms:created>
  <dcterms:modified xsi:type="dcterms:W3CDTF">2014-04-02T09:50:56Z</dcterms:modified>
</cp:coreProperties>
</file>